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28215" windowHeight="13230"/>
  </bookViews>
  <sheets>
    <sheet name="ARANDELAS SA" sheetId="1" r:id="rId1"/>
  </sheets>
  <calcPr calcId="145621"/>
  <extLst>
    <ext uri="GoogleSheetsCustomDataVersion2">
      <go:sheetsCustomData xmlns:go="http://customooxmlschemas.google.com/" r:id="rId5" roundtripDataChecksum="1V/2T9y2HGxsTh4ma+tf2l7noPNia01o9XFT3v7x2Xc="/>
    </ext>
  </extLst>
</workbook>
</file>

<file path=xl/calcChain.xml><?xml version="1.0" encoding="utf-8"?>
<calcChain xmlns="http://schemas.openxmlformats.org/spreadsheetml/2006/main">
  <c r="I119" i="1" l="1"/>
  <c r="H119" i="1"/>
  <c r="I118" i="1"/>
  <c r="I122" i="1" s="1"/>
  <c r="H118" i="1"/>
  <c r="H122" i="1" s="1"/>
  <c r="I106" i="1"/>
  <c r="H106" i="1"/>
  <c r="G106" i="1"/>
  <c r="D105" i="1"/>
  <c r="I105" i="1" s="1"/>
  <c r="I109" i="1" s="1"/>
  <c r="C105" i="1"/>
  <c r="H105" i="1" s="1"/>
  <c r="H109" i="1" s="1"/>
  <c r="B105" i="1"/>
  <c r="I93" i="1"/>
  <c r="H93" i="1"/>
  <c r="H96" i="1" s="1"/>
  <c r="F93" i="1"/>
  <c r="I92" i="1"/>
  <c r="I96" i="1" s="1"/>
  <c r="H92" i="1"/>
  <c r="G92" i="1"/>
  <c r="F92" i="1"/>
  <c r="J92" i="1" s="1"/>
  <c r="D82" i="1"/>
  <c r="G119" i="1" s="1"/>
  <c r="C82" i="1"/>
  <c r="C81" i="1"/>
  <c r="G105" i="1" s="1"/>
  <c r="G109" i="1" s="1"/>
  <c r="G110" i="1" s="1"/>
  <c r="G112" i="1" s="1"/>
  <c r="B81" i="1"/>
  <c r="E68" i="1"/>
  <c r="E75" i="1" s="1"/>
  <c r="C83" i="1" s="1"/>
  <c r="G107" i="1" s="1"/>
  <c r="G62" i="1"/>
  <c r="G75" i="1" s="1"/>
  <c r="D83" i="1" s="1"/>
  <c r="G120" i="1" s="1"/>
  <c r="E62" i="1"/>
  <c r="C62" i="1"/>
  <c r="B82" i="1" s="1"/>
  <c r="G51" i="1"/>
  <c r="D81" i="1" s="1"/>
  <c r="E51" i="1"/>
  <c r="C51" i="1"/>
  <c r="D47" i="1"/>
  <c r="C40" i="1"/>
  <c r="F106" i="1" s="1"/>
  <c r="J106" i="1" s="1"/>
  <c r="B40" i="1"/>
  <c r="B39" i="1"/>
  <c r="E27" i="1"/>
  <c r="E33" i="1" s="1"/>
  <c r="C41" i="1" s="1"/>
  <c r="F107" i="1" s="1"/>
  <c r="G21" i="1"/>
  <c r="G33" i="1" s="1"/>
  <c r="D41" i="1" s="1"/>
  <c r="F120" i="1" s="1"/>
  <c r="E21" i="1"/>
  <c r="C21" i="1"/>
  <c r="G11" i="1"/>
  <c r="D39" i="1" s="1"/>
  <c r="E11" i="1"/>
  <c r="C39" i="1" s="1"/>
  <c r="C11" i="1"/>
  <c r="D7" i="1"/>
  <c r="J120" i="1" l="1"/>
  <c r="G118" i="1"/>
  <c r="G122" i="1" s="1"/>
  <c r="G123" i="1" s="1"/>
  <c r="G125" i="1" s="1"/>
  <c r="D84" i="1"/>
  <c r="C42" i="1"/>
  <c r="F105" i="1"/>
  <c r="F118" i="1"/>
  <c r="J107" i="1"/>
  <c r="G93" i="1"/>
  <c r="C33" i="1"/>
  <c r="B41" i="1" s="1"/>
  <c r="F94" i="1" s="1"/>
  <c r="D40" i="1"/>
  <c r="F119" i="1" s="1"/>
  <c r="J119" i="1" s="1"/>
  <c r="C84" i="1"/>
  <c r="C75" i="1"/>
  <c r="G96" i="1" l="1"/>
  <c r="G97" i="1" s="1"/>
  <c r="G99" i="1" s="1"/>
  <c r="J105" i="1"/>
  <c r="J109" i="1" s="1"/>
  <c r="F109" i="1"/>
  <c r="F110" i="1" s="1"/>
  <c r="F112" i="1" s="1"/>
  <c r="J93" i="1"/>
  <c r="D42" i="1"/>
  <c r="B42" i="1"/>
  <c r="F96" i="1"/>
  <c r="F97" i="1" s="1"/>
  <c r="F99" i="1" s="1"/>
  <c r="G94" i="1"/>
  <c r="J94" i="1" s="1"/>
  <c r="B83" i="1"/>
  <c r="B84" i="1" s="1"/>
  <c r="F122" i="1"/>
  <c r="F123" i="1" s="1"/>
  <c r="F125" i="1" s="1"/>
  <c r="J118" i="1"/>
  <c r="J122" i="1" s="1"/>
  <c r="J96" i="1" l="1"/>
</calcChain>
</file>

<file path=xl/sharedStrings.xml><?xml version="1.0" encoding="utf-8"?>
<sst xmlns="http://schemas.openxmlformats.org/spreadsheetml/2006/main" count="186" uniqueCount="70">
  <si>
    <t>Solución caso práctico 1 empresa "arandelas SA"</t>
  </si>
  <si>
    <t>MANUAL DIGITAL DE CONTABILIDAD DE GESTIÓN</t>
  </si>
  <si>
    <t>TEMA 5</t>
  </si>
  <si>
    <t>ISBN- XXX</t>
  </si>
  <si>
    <r>
      <rPr>
        <b/>
        <sz val="12"/>
        <color rgb="FF000000"/>
        <rFont val="Calibri"/>
      </rPr>
      <t>1.- C</t>
    </r>
    <r>
      <rPr>
        <b/>
        <sz val="12"/>
        <color rgb="FF000000"/>
        <rFont val="Constantia"/>
      </rPr>
      <t>á</t>
    </r>
    <r>
      <rPr>
        <b/>
        <sz val="12"/>
        <color rgb="FF000000"/>
        <rFont val="Calibri"/>
      </rPr>
      <t>lculo de la materia prima consumida PRESUPUESTADA en cada orden.</t>
    </r>
  </si>
  <si>
    <t>SOLUCIÓN CASO ARANDELA SA</t>
  </si>
  <si>
    <t>UDS</t>
  </si>
  <si>
    <t>Cu</t>
  </si>
  <si>
    <t>Coste total</t>
  </si>
  <si>
    <t>COMPRAS de MP</t>
  </si>
  <si>
    <t>ORDEN 124</t>
  </si>
  <si>
    <t>ORDEN 128</t>
  </si>
  <si>
    <t>ORDEN 130</t>
  </si>
  <si>
    <t>Uds</t>
  </si>
  <si>
    <t>Coste</t>
  </si>
  <si>
    <t>Materias primas consumidas
PRESUPUESTADAS</t>
  </si>
  <si>
    <r>
      <rPr>
        <b/>
        <sz val="12"/>
        <color rgb="FF000000"/>
        <rFont val="Calibri"/>
      </rPr>
      <t>2..- C</t>
    </r>
    <r>
      <rPr>
        <b/>
        <sz val="12"/>
        <color rgb="FF000000"/>
        <rFont val="Constantia"/>
      </rPr>
      <t>á</t>
    </r>
    <r>
      <rPr>
        <b/>
        <sz val="12"/>
        <color rgb="FF000000"/>
        <rFont val="Calibri"/>
      </rPr>
      <t>lculo de la mano de obra directa presupuestada aplicada a cada orden.</t>
    </r>
  </si>
  <si>
    <t>COSTE</t>
  </si>
  <si>
    <t>Mano de obra directa</t>
  </si>
  <si>
    <t>%</t>
  </si>
  <si>
    <t>MOD
PRESUPUESTADA</t>
  </si>
  <si>
    <r>
      <rPr>
        <b/>
        <sz val="12"/>
        <color rgb="FF000000"/>
        <rFont val="Calibri"/>
      </rPr>
      <t>3.- C</t>
    </r>
    <r>
      <rPr>
        <b/>
        <sz val="12"/>
        <color rgb="FF000000"/>
        <rFont val="Constantia"/>
      </rPr>
      <t>á</t>
    </r>
    <r>
      <rPr>
        <b/>
        <sz val="12"/>
        <color rgb="FF000000"/>
        <rFont val="Calibri"/>
      </rPr>
      <t>lculo de la tasa de asignaci</t>
    </r>
    <r>
      <rPr>
        <b/>
        <sz val="12"/>
        <color rgb="FF000000"/>
        <rFont val="Constantia"/>
      </rPr>
      <t>ó</t>
    </r>
    <r>
      <rPr>
        <b/>
        <sz val="12"/>
        <color rgb="FF000000"/>
        <rFont val="Calibri"/>
      </rPr>
      <t xml:space="preserve">n de los costes indirectos presupuestados. </t>
    </r>
  </si>
  <si>
    <t>Gastos generales de fabricación</t>
  </si>
  <si>
    <t xml:space="preserve">Costes indirectos totales estimados/ Coste de Mano de obra directa = </t>
  </si>
  <si>
    <t>20.000/ 40.000 =</t>
  </si>
  <si>
    <r>
      <rPr>
        <b/>
        <sz val="12"/>
        <color rgb="FF000000"/>
        <rFont val="Calibri"/>
      </rPr>
      <t>4.- C</t>
    </r>
    <r>
      <rPr>
        <b/>
        <sz val="12"/>
        <color rgb="FF000000"/>
        <rFont val="Constantia"/>
      </rPr>
      <t>á</t>
    </r>
    <r>
      <rPr>
        <b/>
        <sz val="12"/>
        <color rgb="FF000000"/>
        <rFont val="Calibri"/>
      </rPr>
      <t>lculo de los gastos generales de fabricaci</t>
    </r>
    <r>
      <rPr>
        <b/>
        <sz val="12"/>
        <color rgb="FF000000"/>
        <rFont val="Constantia"/>
      </rPr>
      <t>ó</t>
    </r>
    <r>
      <rPr>
        <b/>
        <sz val="12"/>
        <color rgb="FF000000"/>
        <rFont val="Calibri"/>
      </rPr>
      <t>n presupuestados a imputar a cada pedido.</t>
    </r>
  </si>
  <si>
    <t>Ratio</t>
  </si>
  <si>
    <t>GGF
PRESUPUESTADOS</t>
  </si>
  <si>
    <t>0,5 x 11.200</t>
  </si>
  <si>
    <t>0,5 x 6.000</t>
  </si>
  <si>
    <t>0,5 x 22.800</t>
  </si>
  <si>
    <r>
      <rPr>
        <b/>
        <sz val="12"/>
        <color rgb="FF000000"/>
        <rFont val="Calibri"/>
      </rPr>
      <t>5.- C</t>
    </r>
    <r>
      <rPr>
        <b/>
        <sz val="12"/>
        <color rgb="FF000000"/>
        <rFont val="Constantia"/>
      </rPr>
      <t>á</t>
    </r>
    <r>
      <rPr>
        <b/>
        <sz val="12"/>
        <color rgb="FF000000"/>
        <rFont val="Calibri"/>
      </rPr>
      <t>lculo de los costes presupuestados asignados a cada orden.</t>
    </r>
  </si>
  <si>
    <t>Factores de costes</t>
  </si>
  <si>
    <t>MP Consumidas</t>
  </si>
  <si>
    <t>MOD</t>
  </si>
  <si>
    <t>GGF</t>
  </si>
  <si>
    <t>COSTES TOTALES PRESUPUESTADOS</t>
  </si>
  <si>
    <t>6.- Cálculo de la materia prima consumida real en cada orden.</t>
  </si>
  <si>
    <t>Materias primas consumidas
EFECTIVAS</t>
  </si>
  <si>
    <t>7..- Cálculo de la mano de obra directa efectiva aplicada a cada orden.</t>
  </si>
  <si>
    <t>MOD
EFECTIVA</t>
  </si>
  <si>
    <t>8.- Cálculo de la tasa de asignación de costes indirectos efectiva.</t>
  </si>
  <si>
    <t>9.- Cálculo de los gastos generales de fabricación efectivos a imputar a cada pedido.</t>
  </si>
  <si>
    <t>GGF
EFECTIVOS</t>
  </si>
  <si>
    <t>0,8 x 10.500</t>
  </si>
  <si>
    <t>0,8 x 5.625</t>
  </si>
  <si>
    <t>0,8 x 21.375</t>
  </si>
  <si>
    <t>10.- Cálculo de los costes efectivos de cada orden de trabajo.</t>
  </si>
  <si>
    <t>11.- Cálculo de las desviaciones sufridas por la empresa para cada pedido.</t>
  </si>
  <si>
    <t>COSTES EFECTIVOS Y PRESUPUESTADOS. ORDEN DE TRABAJO 124</t>
  </si>
  <si>
    <t>Descripcion costes</t>
  </si>
  <si>
    <t>Coste unitario</t>
  </si>
  <si>
    <t>coste total</t>
  </si>
  <si>
    <t>Desviaciónes</t>
  </si>
  <si>
    <t>Presu-
puesto</t>
  </si>
  <si>
    <t>Efectivo</t>
  </si>
  <si>
    <t>udas/
horas</t>
  </si>
  <si>
    <t>coste
 udad</t>
  </si>
  <si>
    <t>Coste 
total</t>
  </si>
  <si>
    <t>Materias primas consumidas</t>
  </si>
  <si>
    <t>TOTALES</t>
  </si>
  <si>
    <t>COSTE TOTAL DE LA ORDEN DE TRABAJO</t>
  </si>
  <si>
    <t>Precio de venta aceptado por el cliente</t>
  </si>
  <si>
    <t>Margen de beneficios</t>
  </si>
  <si>
    <t>COSTES EFECTIVOS Y PRESUPUESTADOS. ORDEN DE TRABAJO 128</t>
  </si>
  <si>
    <t>COSTES EFECTIVOS Y PRESUPUESTADOS. ORDEN DE TRABAJO 130</t>
  </si>
  <si>
    <t>Por un lado la empresa ha tenido un ahorro de costes en materias primas al haber conseguido comprarlas mas baratas y en mano de obra po ser estos costes menores a los esperados.</t>
  </si>
  <si>
    <t xml:space="preserve"> Pero ese ahorro de costes no es suficiente para cubrir el incremento de costes sufrido por los gastos generales de fabricación.</t>
  </si>
  <si>
    <t xml:space="preserve">Habría que estudiar la causa de ese incremento de costes indirectos, si se ha estropeado una máquina, o ha habido un corte de luz, </t>
  </si>
  <si>
    <t>En ocasiones al comprar materia prima mas barata está es de peor calidad y se pierde tiempo en el proceso de fabricación.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</si>
</sst>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b/>
      <sz val="14"/>
      <color theme="1"/>
      <name val="Calibri"/>
    </font>
    <font>
      <b/>
      <sz val="11"/>
      <color rgb="FF00B050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2"/>
      <color rgb="FF000000"/>
      <name val="Constantia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3" fontId="3" fillId="0" borderId="0" xfId="0" applyNumberFormat="1" applyFont="1" applyAlignment="1"/>
    <xf numFmtId="3" fontId="3" fillId="0" borderId="0" xfId="0" applyNumberFormat="1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3" fontId="3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6" fillId="0" borderId="0" xfId="0" applyFont="1"/>
    <xf numFmtId="9" fontId="5" fillId="0" borderId="4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3" fillId="0" borderId="4" xfId="0" applyFont="1" applyBorder="1"/>
    <xf numFmtId="4" fontId="3" fillId="0" borderId="4" xfId="0" applyNumberFormat="1" applyFont="1" applyBorder="1"/>
    <xf numFmtId="4" fontId="7" fillId="0" borderId="4" xfId="0" applyNumberFormat="1" applyFont="1" applyBorder="1"/>
    <xf numFmtId="0" fontId="1" fillId="0" borderId="0" xfId="0" applyFont="1" applyAlignment="1">
      <alignment horizontal="center" wrapText="1"/>
    </xf>
    <xf numFmtId="4" fontId="7" fillId="0" borderId="4" xfId="0" applyNumberFormat="1" applyFont="1" applyBorder="1" applyAlignment="1">
      <alignment horizontal="center"/>
    </xf>
    <xf numFmtId="4" fontId="3" fillId="0" borderId="0" xfId="0" applyNumberFormat="1" applyFont="1"/>
    <xf numFmtId="0" fontId="7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wrapText="1"/>
    </xf>
    <xf numFmtId="0" fontId="7" fillId="0" borderId="4" xfId="0" applyFont="1" applyBorder="1"/>
    <xf numFmtId="4" fontId="3" fillId="3" borderId="4" xfId="0" applyNumberFormat="1" applyFont="1" applyFill="1" applyBorder="1"/>
    <xf numFmtId="4" fontId="3" fillId="4" borderId="4" xfId="0" applyNumberFormat="1" applyFont="1" applyFill="1" applyBorder="1"/>
    <xf numFmtId="4" fontId="3" fillId="5" borderId="4" xfId="0" applyNumberFormat="1" applyFont="1" applyFill="1" applyBorder="1"/>
    <xf numFmtId="4" fontId="3" fillId="6" borderId="4" xfId="0" applyNumberFormat="1" applyFont="1" applyFill="1" applyBorder="1"/>
    <xf numFmtId="4" fontId="9" fillId="6" borderId="4" xfId="0" applyNumberFormat="1" applyFont="1" applyFill="1" applyBorder="1"/>
    <xf numFmtId="0" fontId="10" fillId="0" borderId="4" xfId="0" applyFont="1" applyBorder="1" applyAlignment="1">
      <alignment horizontal="left"/>
    </xf>
    <xf numFmtId="4" fontId="11" fillId="3" borderId="4" xfId="0" applyNumberFormat="1" applyFont="1" applyFill="1" applyBorder="1"/>
    <xf numFmtId="4" fontId="11" fillId="4" borderId="4" xfId="0" applyNumberFormat="1" applyFont="1" applyFill="1" applyBorder="1"/>
    <xf numFmtId="4" fontId="12" fillId="6" borderId="4" xfId="0" applyNumberFormat="1" applyFont="1" applyFill="1" applyBorder="1"/>
    <xf numFmtId="4" fontId="13" fillId="6" borderId="4" xfId="0" applyNumberFormat="1" applyFont="1" applyFill="1" applyBorder="1"/>
    <xf numFmtId="4" fontId="3" fillId="6" borderId="8" xfId="0" applyNumberFormat="1" applyFont="1" applyFill="1" applyBorder="1"/>
    <xf numFmtId="0" fontId="3" fillId="0" borderId="9" xfId="0" applyFont="1" applyBorder="1"/>
    <xf numFmtId="4" fontId="3" fillId="3" borderId="8" xfId="0" applyNumberFormat="1" applyFont="1" applyFill="1" applyBorder="1"/>
    <xf numFmtId="4" fontId="3" fillId="4" borderId="8" xfId="0" applyNumberFormat="1" applyFont="1" applyFill="1" applyBorder="1"/>
    <xf numFmtId="4" fontId="3" fillId="5" borderId="8" xfId="0" applyNumberFormat="1" applyFont="1" applyFill="1" applyBorder="1"/>
    <xf numFmtId="4" fontId="1" fillId="0" borderId="13" xfId="0" applyNumberFormat="1" applyFont="1" applyBorder="1"/>
    <xf numFmtId="4" fontId="5" fillId="0" borderId="14" xfId="0" applyNumberFormat="1" applyFont="1" applyBorder="1"/>
    <xf numFmtId="4" fontId="1" fillId="7" borderId="4" xfId="0" applyNumberFormat="1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5" fillId="0" borderId="10" xfId="0" applyFont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2" fillId="0" borderId="15" xfId="0" applyFont="1" applyBorder="1"/>
    <xf numFmtId="0" fontId="8" fillId="2" borderId="5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7" fillId="3" borderId="1" xfId="0" applyFont="1" applyFill="1" applyBorder="1" applyAlignment="1">
      <alignment horizontal="center"/>
    </xf>
    <xf numFmtId="0" fontId="2" fillId="0" borderId="3" xfId="0" applyFont="1" applyBorder="1"/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2" fillId="0" borderId="2" xfId="0" applyFont="1" applyBorder="1"/>
    <xf numFmtId="0" fontId="7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/>
  <cols>
    <col min="1" max="1" width="29.140625" customWidth="1"/>
    <col min="2" max="2" width="15" customWidth="1"/>
    <col min="3" max="3" width="11" customWidth="1"/>
    <col min="4" max="4" width="15" customWidth="1"/>
    <col min="5" max="5" width="11.28515625" customWidth="1"/>
    <col min="6" max="6" width="13.7109375" customWidth="1"/>
    <col min="7" max="7" width="14.85546875" customWidth="1"/>
    <col min="8" max="26" width="10.7109375" customWidth="1"/>
  </cols>
  <sheetData>
    <row r="1" spans="1:12" ht="14.25" customHeight="1"/>
    <row r="2" spans="1:12" ht="14.25" customHeight="1">
      <c r="A2" s="71" t="s">
        <v>0</v>
      </c>
      <c r="B2" s="69"/>
      <c r="C2" s="69"/>
      <c r="D2" s="69"/>
      <c r="E2" s="69"/>
      <c r="F2" s="69"/>
      <c r="G2" s="66"/>
      <c r="I2" s="1" t="s">
        <v>1</v>
      </c>
      <c r="J2" s="2"/>
      <c r="K2" s="3"/>
      <c r="L2" s="2"/>
    </row>
    <row r="3" spans="1:12" ht="14.25" customHeight="1">
      <c r="A3" s="4"/>
      <c r="B3" s="4"/>
      <c r="C3" s="4"/>
      <c r="D3" s="4"/>
      <c r="E3" s="4"/>
      <c r="F3" s="4"/>
      <c r="G3" s="4"/>
      <c r="I3" s="5" t="s">
        <v>2</v>
      </c>
      <c r="J3" s="2"/>
      <c r="K3" s="2"/>
      <c r="L3" s="2" t="s">
        <v>3</v>
      </c>
    </row>
    <row r="4" spans="1:12" ht="14.25" customHeight="1">
      <c r="A4" s="72" t="s">
        <v>4</v>
      </c>
      <c r="B4" s="73"/>
      <c r="C4" s="73"/>
      <c r="D4" s="73"/>
      <c r="E4" s="73"/>
      <c r="F4" s="73"/>
      <c r="G4" s="73"/>
      <c r="H4" s="73"/>
      <c r="I4" s="5" t="s">
        <v>5</v>
      </c>
      <c r="J4" s="2"/>
      <c r="K4" s="2"/>
      <c r="L4" s="2"/>
    </row>
    <row r="5" spans="1:12" ht="14.25" customHeight="1">
      <c r="A5" s="4"/>
      <c r="B5" s="4"/>
      <c r="C5" s="4"/>
      <c r="D5" s="4"/>
      <c r="E5" s="4"/>
      <c r="F5" s="4"/>
      <c r="G5" s="4"/>
    </row>
    <row r="6" spans="1:12" ht="14.25" customHeight="1">
      <c r="A6" s="7"/>
      <c r="B6" s="7" t="s">
        <v>6</v>
      </c>
      <c r="C6" s="7" t="s">
        <v>7</v>
      </c>
      <c r="D6" s="7" t="s">
        <v>8</v>
      </c>
      <c r="E6" s="7"/>
      <c r="F6" s="7"/>
      <c r="G6" s="4"/>
    </row>
    <row r="7" spans="1:12" ht="14.25" customHeight="1">
      <c r="A7" s="7" t="s">
        <v>9</v>
      </c>
      <c r="B7" s="8">
        <v>260</v>
      </c>
      <c r="C7" s="8">
        <v>31</v>
      </c>
      <c r="D7" s="8">
        <f>B7*C7</f>
        <v>8060</v>
      </c>
      <c r="E7" s="7"/>
      <c r="F7" s="7"/>
      <c r="G7" s="4"/>
    </row>
    <row r="8" spans="1:12" ht="14.25" customHeight="1">
      <c r="A8" s="4"/>
      <c r="B8" s="4"/>
      <c r="C8" s="4"/>
      <c r="D8" s="4"/>
      <c r="E8" s="4"/>
      <c r="F8" s="4"/>
      <c r="G8" s="4"/>
    </row>
    <row r="9" spans="1:12" ht="14.25" customHeight="1">
      <c r="A9" s="4"/>
      <c r="B9" s="71" t="s">
        <v>10</v>
      </c>
      <c r="C9" s="66"/>
      <c r="D9" s="71" t="s">
        <v>11</v>
      </c>
      <c r="E9" s="66"/>
      <c r="F9" s="71" t="s">
        <v>12</v>
      </c>
      <c r="G9" s="66"/>
      <c r="H9" s="4"/>
      <c r="I9" s="4"/>
    </row>
    <row r="10" spans="1:12" ht="14.25" customHeight="1">
      <c r="B10" s="9" t="s">
        <v>13</v>
      </c>
      <c r="C10" s="10" t="s">
        <v>14</v>
      </c>
      <c r="D10" s="9" t="s">
        <v>13</v>
      </c>
      <c r="E10" s="10" t="s">
        <v>14</v>
      </c>
      <c r="F10" s="9" t="s">
        <v>13</v>
      </c>
      <c r="G10" s="10" t="s">
        <v>14</v>
      </c>
      <c r="H10" s="4"/>
      <c r="I10" s="4"/>
    </row>
    <row r="11" spans="1:12" ht="14.25" customHeight="1">
      <c r="A11" s="11" t="s">
        <v>15</v>
      </c>
      <c r="B11" s="12">
        <v>80</v>
      </c>
      <c r="C11" s="13">
        <f>B11*C7</f>
        <v>2480</v>
      </c>
      <c r="D11" s="12">
        <v>50</v>
      </c>
      <c r="E11" s="13">
        <f>D11*C7</f>
        <v>1550</v>
      </c>
      <c r="F11" s="12">
        <v>130</v>
      </c>
      <c r="G11" s="13">
        <f>F11*C7</f>
        <v>4030</v>
      </c>
      <c r="H11" s="4"/>
      <c r="I11" s="4"/>
    </row>
    <row r="12" spans="1:12" ht="14.25" customHeight="1">
      <c r="A12" s="4"/>
      <c r="B12" s="4"/>
      <c r="C12" s="4"/>
      <c r="D12" s="4"/>
      <c r="E12" s="4"/>
      <c r="F12" s="4"/>
      <c r="G12" s="4"/>
    </row>
    <row r="13" spans="1:12" ht="14.25" customHeight="1">
      <c r="A13" s="4"/>
      <c r="B13" s="4"/>
      <c r="C13" s="4"/>
      <c r="D13" s="4"/>
      <c r="E13" s="4"/>
      <c r="F13" s="4"/>
      <c r="G13" s="4"/>
    </row>
    <row r="14" spans="1:12" ht="14.25" customHeight="1">
      <c r="A14" s="72" t="s">
        <v>16</v>
      </c>
      <c r="B14" s="73"/>
      <c r="C14" s="73"/>
      <c r="D14" s="73"/>
      <c r="E14" s="73"/>
      <c r="F14" s="73"/>
      <c r="G14" s="73"/>
    </row>
    <row r="15" spans="1:12" ht="14.25" customHeight="1">
      <c r="A15" s="6"/>
      <c r="B15" s="6"/>
      <c r="C15" s="6"/>
      <c r="D15" s="6"/>
      <c r="E15" s="6"/>
      <c r="F15" s="6"/>
      <c r="G15" s="6"/>
    </row>
    <row r="16" spans="1:12" ht="14.25" customHeight="1">
      <c r="A16" s="4"/>
      <c r="B16" s="7" t="s">
        <v>17</v>
      </c>
      <c r="C16" s="7"/>
      <c r="D16" s="7"/>
      <c r="E16" s="4"/>
      <c r="F16" s="4"/>
      <c r="G16" s="4"/>
    </row>
    <row r="17" spans="1:26" ht="14.25" customHeight="1">
      <c r="A17" s="14" t="s">
        <v>18</v>
      </c>
      <c r="B17" s="8">
        <v>40000</v>
      </c>
      <c r="C17" s="8"/>
      <c r="D17" s="8"/>
    </row>
    <row r="18" spans="1:26" ht="14.25" customHeight="1">
      <c r="B18" s="8"/>
      <c r="C18" s="8"/>
      <c r="D18" s="8"/>
    </row>
    <row r="19" spans="1:26" ht="14.25" customHeight="1">
      <c r="A19" s="4"/>
      <c r="B19" s="71" t="s">
        <v>10</v>
      </c>
      <c r="C19" s="66"/>
      <c r="D19" s="71" t="s">
        <v>11</v>
      </c>
      <c r="E19" s="66"/>
      <c r="F19" s="71" t="s">
        <v>12</v>
      </c>
      <c r="G19" s="66"/>
      <c r="H19" s="4"/>
      <c r="I19" s="4"/>
    </row>
    <row r="20" spans="1:26" ht="14.25" customHeight="1">
      <c r="B20" s="9" t="s">
        <v>19</v>
      </c>
      <c r="C20" s="10" t="s">
        <v>14</v>
      </c>
      <c r="D20" s="9" t="s">
        <v>13</v>
      </c>
      <c r="E20" s="10" t="s">
        <v>14</v>
      </c>
      <c r="F20" s="9" t="s">
        <v>13</v>
      </c>
      <c r="G20" s="10" t="s">
        <v>14</v>
      </c>
      <c r="H20" s="4"/>
      <c r="I20" s="4"/>
    </row>
    <row r="21" spans="1:26" ht="14.25" customHeight="1">
      <c r="A21" s="11" t="s">
        <v>20</v>
      </c>
      <c r="B21" s="15">
        <v>0.28000000000000003</v>
      </c>
      <c r="C21" s="13">
        <f>(B17*B21)</f>
        <v>11200.000000000002</v>
      </c>
      <c r="D21" s="15">
        <v>0.15</v>
      </c>
      <c r="E21" s="13">
        <f>B17*D21</f>
        <v>6000</v>
      </c>
      <c r="F21" s="15">
        <v>0.56999999999999995</v>
      </c>
      <c r="G21" s="13">
        <f>F21*B17</f>
        <v>22799.999999999996</v>
      </c>
      <c r="H21" s="4"/>
      <c r="I21" s="4"/>
    </row>
    <row r="22" spans="1:26" ht="14.25" customHeight="1">
      <c r="A22" s="11"/>
      <c r="B22" s="16"/>
      <c r="C22" s="17"/>
      <c r="D22" s="16"/>
      <c r="E22" s="17"/>
      <c r="F22" s="16"/>
      <c r="G22" s="17"/>
      <c r="H22" s="4"/>
      <c r="I22" s="4"/>
    </row>
    <row r="23" spans="1:26" ht="14.25" customHeight="1">
      <c r="A23" s="11"/>
      <c r="B23" s="16"/>
      <c r="C23" s="17"/>
      <c r="D23" s="16"/>
      <c r="E23" s="17"/>
      <c r="F23" s="16"/>
      <c r="G23" s="17"/>
      <c r="H23" s="4"/>
      <c r="I23" s="4"/>
    </row>
    <row r="24" spans="1:26" ht="14.25" customHeight="1">
      <c r="A24" s="72" t="s">
        <v>21</v>
      </c>
      <c r="B24" s="73"/>
      <c r="C24" s="73"/>
      <c r="D24" s="73"/>
      <c r="E24" s="73"/>
      <c r="F24" s="73"/>
      <c r="G24" s="73"/>
      <c r="H24" s="4"/>
      <c r="I24" s="4"/>
    </row>
    <row r="25" spans="1:26" ht="14.25" customHeight="1">
      <c r="A25" s="11"/>
      <c r="B25" s="16"/>
      <c r="C25" s="17"/>
      <c r="D25" s="16"/>
      <c r="E25" s="17"/>
      <c r="F25" s="16"/>
      <c r="G25" s="17"/>
      <c r="H25" s="4"/>
      <c r="I25" s="4"/>
    </row>
    <row r="26" spans="1:26" ht="17.25" customHeight="1">
      <c r="A26" s="74" t="s">
        <v>22</v>
      </c>
      <c r="B26" s="73"/>
      <c r="C26" s="18">
        <v>20000</v>
      </c>
      <c r="D26" s="19"/>
      <c r="E26" s="18"/>
      <c r="F26" s="19"/>
      <c r="G26" s="18"/>
      <c r="H26" s="20"/>
      <c r="I26" s="20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4.25" customHeight="1">
      <c r="A27" s="75" t="s">
        <v>23</v>
      </c>
      <c r="B27" s="73"/>
      <c r="C27" s="73"/>
      <c r="D27" s="21" t="s">
        <v>24</v>
      </c>
      <c r="E27" s="22">
        <f>C26/B17</f>
        <v>0.5</v>
      </c>
      <c r="F27" s="21"/>
    </row>
    <row r="28" spans="1:26" ht="14.25" customHeight="1">
      <c r="B28" s="8"/>
      <c r="C28" s="8"/>
      <c r="D28" s="8"/>
    </row>
    <row r="29" spans="1:26" ht="14.25" customHeight="1">
      <c r="A29" s="72" t="s">
        <v>25</v>
      </c>
      <c r="B29" s="73"/>
      <c r="C29" s="73"/>
      <c r="D29" s="73"/>
      <c r="E29" s="73"/>
      <c r="F29" s="73"/>
      <c r="G29" s="73"/>
    </row>
    <row r="30" spans="1:26" ht="14.25" customHeight="1"/>
    <row r="31" spans="1:26" ht="14.25" customHeight="1">
      <c r="A31" s="4"/>
      <c r="B31" s="71" t="s">
        <v>10</v>
      </c>
      <c r="C31" s="66"/>
      <c r="D31" s="71" t="s">
        <v>11</v>
      </c>
      <c r="E31" s="66"/>
      <c r="F31" s="71" t="s">
        <v>12</v>
      </c>
      <c r="G31" s="66"/>
    </row>
    <row r="32" spans="1:26" ht="14.25" customHeight="1">
      <c r="B32" s="9" t="s">
        <v>26</v>
      </c>
      <c r="C32" s="10" t="s">
        <v>14</v>
      </c>
      <c r="D32" s="9" t="s">
        <v>26</v>
      </c>
      <c r="E32" s="10" t="s">
        <v>14</v>
      </c>
      <c r="F32" s="9" t="s">
        <v>26</v>
      </c>
      <c r="G32" s="10" t="s">
        <v>14</v>
      </c>
    </row>
    <row r="33" spans="1:7" ht="14.25" customHeight="1">
      <c r="A33" s="11" t="s">
        <v>27</v>
      </c>
      <c r="B33" s="15" t="s">
        <v>28</v>
      </c>
      <c r="C33" s="13">
        <f>E27*C21</f>
        <v>5600.0000000000009</v>
      </c>
      <c r="D33" s="15" t="s">
        <v>29</v>
      </c>
      <c r="E33" s="13">
        <f>E27*E21</f>
        <v>3000</v>
      </c>
      <c r="F33" s="15" t="s">
        <v>30</v>
      </c>
      <c r="G33" s="13">
        <f>G21*E27</f>
        <v>11399.999999999998</v>
      </c>
    </row>
    <row r="34" spans="1:7" ht="14.25" customHeight="1"/>
    <row r="35" spans="1:7" ht="14.25" customHeight="1"/>
    <row r="36" spans="1:7" ht="14.25" customHeight="1">
      <c r="A36" s="6" t="s">
        <v>31</v>
      </c>
    </row>
    <row r="37" spans="1:7" ht="14.25" customHeight="1"/>
    <row r="38" spans="1:7" ht="14.25" customHeight="1">
      <c r="A38" s="23" t="s">
        <v>32</v>
      </c>
      <c r="B38" s="22" t="s">
        <v>10</v>
      </c>
      <c r="C38" s="22" t="s">
        <v>11</v>
      </c>
      <c r="D38" s="22" t="s">
        <v>12</v>
      </c>
      <c r="E38" s="24"/>
    </row>
    <row r="39" spans="1:7" ht="14.25" customHeight="1">
      <c r="A39" s="14" t="s">
        <v>33</v>
      </c>
      <c r="B39" s="25">
        <f>C11</f>
        <v>2480</v>
      </c>
      <c r="C39" s="25">
        <f>E11</f>
        <v>1550</v>
      </c>
      <c r="D39" s="25">
        <f>G11</f>
        <v>4030</v>
      </c>
      <c r="E39" s="24"/>
    </row>
    <row r="40" spans="1:7" ht="14.25" customHeight="1">
      <c r="A40" s="14" t="s">
        <v>34</v>
      </c>
      <c r="B40" s="25">
        <f>C21</f>
        <v>11200.000000000002</v>
      </c>
      <c r="C40" s="25">
        <f>E21</f>
        <v>6000</v>
      </c>
      <c r="D40" s="25">
        <f>G21</f>
        <v>22799.999999999996</v>
      </c>
      <c r="E40" s="24"/>
    </row>
    <row r="41" spans="1:7" ht="14.25" customHeight="1">
      <c r="A41" s="14" t="s">
        <v>35</v>
      </c>
      <c r="B41" s="25">
        <f>C33</f>
        <v>5600.0000000000009</v>
      </c>
      <c r="C41" s="25">
        <f>E33</f>
        <v>3000</v>
      </c>
      <c r="D41" s="25">
        <f>G33</f>
        <v>11399.999999999998</v>
      </c>
      <c r="E41" s="24"/>
    </row>
    <row r="42" spans="1:7" ht="14.25" customHeight="1">
      <c r="A42" s="23" t="s">
        <v>36</v>
      </c>
      <c r="B42" s="26">
        <f t="shared" ref="B42:D42" si="0">SUM(B39:B41)</f>
        <v>19280.000000000004</v>
      </c>
      <c r="C42" s="26">
        <f t="shared" si="0"/>
        <v>10550</v>
      </c>
      <c r="D42" s="26">
        <f t="shared" si="0"/>
        <v>38229.999999999993</v>
      </c>
      <c r="E42" s="24"/>
    </row>
    <row r="43" spans="1:7" ht="14.25" customHeight="1"/>
    <row r="44" spans="1:7" ht="14.25" customHeight="1"/>
    <row r="45" spans="1:7" ht="14.25" customHeight="1">
      <c r="A45" s="72" t="s">
        <v>37</v>
      </c>
      <c r="B45" s="73"/>
      <c r="C45" s="73"/>
      <c r="D45" s="73"/>
      <c r="E45" s="73"/>
      <c r="F45" s="73"/>
      <c r="G45" s="73"/>
    </row>
    <row r="46" spans="1:7" ht="14.25" customHeight="1">
      <c r="A46" s="7"/>
      <c r="B46" s="7" t="s">
        <v>6</v>
      </c>
      <c r="C46" s="7" t="s">
        <v>7</v>
      </c>
      <c r="D46" s="7" t="s">
        <v>8</v>
      </c>
      <c r="E46" s="7"/>
      <c r="F46" s="7"/>
      <c r="G46" s="4"/>
    </row>
    <row r="47" spans="1:7" ht="14.25" customHeight="1">
      <c r="A47" s="7" t="s">
        <v>9</v>
      </c>
      <c r="B47" s="8">
        <v>260</v>
      </c>
      <c r="C47" s="8">
        <v>30</v>
      </c>
      <c r="D47" s="8">
        <f>B47*C47</f>
        <v>7800</v>
      </c>
      <c r="E47" s="7"/>
      <c r="F47" s="7"/>
      <c r="G47" s="4"/>
    </row>
    <row r="48" spans="1:7" ht="14.25" customHeight="1">
      <c r="A48" s="4"/>
      <c r="B48" s="4"/>
      <c r="C48" s="4"/>
      <c r="D48" s="4"/>
      <c r="E48" s="4"/>
      <c r="F48" s="4"/>
      <c r="G48" s="4"/>
    </row>
    <row r="49" spans="1:8" ht="14.25" customHeight="1">
      <c r="A49" s="4"/>
      <c r="B49" s="71" t="s">
        <v>10</v>
      </c>
      <c r="C49" s="66"/>
      <c r="D49" s="71" t="s">
        <v>11</v>
      </c>
      <c r="E49" s="66"/>
      <c r="F49" s="71" t="s">
        <v>12</v>
      </c>
      <c r="G49" s="66"/>
      <c r="H49" s="4"/>
    </row>
    <row r="50" spans="1:8" ht="14.25" customHeight="1">
      <c r="B50" s="9" t="s">
        <v>13</v>
      </c>
      <c r="C50" s="10" t="s">
        <v>14</v>
      </c>
      <c r="D50" s="9" t="s">
        <v>13</v>
      </c>
      <c r="E50" s="10" t="s">
        <v>14</v>
      </c>
      <c r="F50" s="9" t="s">
        <v>13</v>
      </c>
      <c r="G50" s="10" t="s">
        <v>14</v>
      </c>
      <c r="H50" s="4"/>
    </row>
    <row r="51" spans="1:8" ht="14.25" customHeight="1">
      <c r="A51" s="11" t="s">
        <v>38</v>
      </c>
      <c r="B51" s="12">
        <v>80</v>
      </c>
      <c r="C51" s="13">
        <f>B51*C47</f>
        <v>2400</v>
      </c>
      <c r="D51" s="12">
        <v>50</v>
      </c>
      <c r="E51" s="13">
        <f>D51*C47</f>
        <v>1500</v>
      </c>
      <c r="F51" s="12">
        <v>130</v>
      </c>
      <c r="G51" s="13">
        <f>F51*C47</f>
        <v>3900</v>
      </c>
      <c r="H51" s="4"/>
    </row>
    <row r="52" spans="1:8" ht="14.25" customHeight="1"/>
    <row r="53" spans="1:8" ht="14.25" customHeight="1"/>
    <row r="54" spans="1:8" ht="14.25" customHeight="1">
      <c r="A54" s="72" t="s">
        <v>39</v>
      </c>
      <c r="B54" s="73"/>
      <c r="C54" s="73"/>
      <c r="D54" s="73"/>
      <c r="E54" s="73"/>
      <c r="F54" s="73"/>
      <c r="G54" s="73"/>
    </row>
    <row r="55" spans="1:8" ht="14.25" customHeight="1"/>
    <row r="56" spans="1:8" ht="14.25" customHeight="1">
      <c r="A56" s="6"/>
      <c r="B56" s="6"/>
      <c r="C56" s="6"/>
      <c r="D56" s="6"/>
      <c r="E56" s="6"/>
      <c r="F56" s="6"/>
      <c r="G56" s="6"/>
    </row>
    <row r="57" spans="1:8" ht="14.25" customHeight="1">
      <c r="A57" s="4"/>
      <c r="B57" s="7" t="s">
        <v>17</v>
      </c>
      <c r="C57" s="7"/>
      <c r="D57" s="7"/>
      <c r="E57" s="4"/>
      <c r="F57" s="4"/>
      <c r="G57" s="4"/>
    </row>
    <row r="58" spans="1:8" ht="14.25" customHeight="1">
      <c r="A58" s="14" t="s">
        <v>18</v>
      </c>
      <c r="B58" s="8">
        <v>37500</v>
      </c>
      <c r="C58" s="8"/>
      <c r="D58" s="8"/>
    </row>
    <row r="59" spans="1:8" ht="14.25" customHeight="1">
      <c r="B59" s="8"/>
      <c r="C59" s="8"/>
      <c r="D59" s="8"/>
    </row>
    <row r="60" spans="1:8" ht="14.25" customHeight="1">
      <c r="A60" s="4"/>
      <c r="B60" s="71" t="s">
        <v>10</v>
      </c>
      <c r="C60" s="66"/>
      <c r="D60" s="71" t="s">
        <v>11</v>
      </c>
      <c r="E60" s="66"/>
      <c r="F60" s="71" t="s">
        <v>12</v>
      </c>
      <c r="G60" s="66"/>
    </row>
    <row r="61" spans="1:8" ht="14.25" customHeight="1">
      <c r="B61" s="9" t="s">
        <v>19</v>
      </c>
      <c r="C61" s="10" t="s">
        <v>14</v>
      </c>
      <c r="D61" s="9" t="s">
        <v>13</v>
      </c>
      <c r="E61" s="10" t="s">
        <v>14</v>
      </c>
      <c r="F61" s="9" t="s">
        <v>13</v>
      </c>
      <c r="G61" s="10" t="s">
        <v>14</v>
      </c>
    </row>
    <row r="62" spans="1:8" ht="14.25" customHeight="1">
      <c r="A62" s="27" t="s">
        <v>40</v>
      </c>
      <c r="B62" s="15">
        <v>0.28000000000000003</v>
      </c>
      <c r="C62" s="13">
        <f>(B58*B62)</f>
        <v>10500.000000000002</v>
      </c>
      <c r="D62" s="15">
        <v>0.15</v>
      </c>
      <c r="E62" s="13">
        <f>B58*D62</f>
        <v>5625</v>
      </c>
      <c r="F62" s="15">
        <v>0.56999999999999995</v>
      </c>
      <c r="G62" s="13">
        <f>F62*B58</f>
        <v>21374.999999999996</v>
      </c>
    </row>
    <row r="63" spans="1:8" ht="14.25" customHeight="1"/>
    <row r="64" spans="1:8" ht="14.25" customHeight="1"/>
    <row r="65" spans="1:9" ht="14.25" customHeight="1">
      <c r="A65" s="72" t="s">
        <v>41</v>
      </c>
      <c r="B65" s="73"/>
      <c r="C65" s="73"/>
      <c r="D65" s="73"/>
      <c r="E65" s="73"/>
      <c r="F65" s="73"/>
      <c r="G65" s="73"/>
    </row>
    <row r="66" spans="1:9" ht="14.25" customHeight="1"/>
    <row r="67" spans="1:9" ht="14.25" customHeight="1">
      <c r="A67" s="74" t="s">
        <v>22</v>
      </c>
      <c r="B67" s="73"/>
      <c r="C67" s="18">
        <v>30000</v>
      </c>
      <c r="D67" s="19"/>
      <c r="E67" s="18"/>
    </row>
    <row r="68" spans="1:9" ht="14.25" customHeight="1">
      <c r="A68" s="75" t="s">
        <v>23</v>
      </c>
      <c r="B68" s="73"/>
      <c r="C68" s="73"/>
      <c r="D68" s="21" t="s">
        <v>24</v>
      </c>
      <c r="E68" s="28">
        <f>C67/B58</f>
        <v>0.8</v>
      </c>
    </row>
    <row r="69" spans="1:9" ht="14.25" customHeight="1"/>
    <row r="70" spans="1:9" ht="14.25" customHeight="1">
      <c r="A70" s="72" t="s">
        <v>42</v>
      </c>
      <c r="B70" s="73"/>
      <c r="C70" s="73"/>
      <c r="D70" s="73"/>
      <c r="E70" s="73"/>
      <c r="F70" s="73"/>
      <c r="G70" s="73"/>
    </row>
    <row r="71" spans="1:9" ht="14.25" customHeight="1"/>
    <row r="72" spans="1:9" ht="14.25" customHeight="1"/>
    <row r="73" spans="1:9" ht="14.25" customHeight="1">
      <c r="A73" s="4"/>
      <c r="B73" s="71" t="s">
        <v>10</v>
      </c>
      <c r="C73" s="66"/>
      <c r="D73" s="71" t="s">
        <v>11</v>
      </c>
      <c r="E73" s="66"/>
      <c r="F73" s="71" t="s">
        <v>12</v>
      </c>
      <c r="G73" s="66"/>
    </row>
    <row r="74" spans="1:9" ht="14.25" customHeight="1">
      <c r="B74" s="9" t="s">
        <v>26</v>
      </c>
      <c r="C74" s="10" t="s">
        <v>14</v>
      </c>
      <c r="D74" s="9" t="s">
        <v>26</v>
      </c>
      <c r="E74" s="10" t="s">
        <v>14</v>
      </c>
      <c r="F74" s="9" t="s">
        <v>26</v>
      </c>
      <c r="G74" s="10" t="s">
        <v>14</v>
      </c>
    </row>
    <row r="75" spans="1:9" ht="14.25" customHeight="1">
      <c r="A75" s="27" t="s">
        <v>43</v>
      </c>
      <c r="B75" s="15" t="s">
        <v>44</v>
      </c>
      <c r="C75" s="13">
        <f>E68*C62</f>
        <v>8400.0000000000018</v>
      </c>
      <c r="D75" s="15" t="s">
        <v>45</v>
      </c>
      <c r="E75" s="13">
        <f>E68*E62</f>
        <v>4500</v>
      </c>
      <c r="F75" s="15" t="s">
        <v>46</v>
      </c>
      <c r="G75" s="13">
        <f>E68*G62</f>
        <v>17099.999999999996</v>
      </c>
      <c r="I75" s="29"/>
    </row>
    <row r="76" spans="1:9" ht="14.25" customHeight="1"/>
    <row r="77" spans="1:9" ht="14.25" customHeight="1"/>
    <row r="78" spans="1:9" ht="14.25" customHeight="1">
      <c r="A78" s="6" t="s">
        <v>47</v>
      </c>
    </row>
    <row r="79" spans="1:9" ht="14.25" customHeight="1"/>
    <row r="80" spans="1:9" ht="14.25" customHeight="1">
      <c r="A80" s="23" t="s">
        <v>32</v>
      </c>
      <c r="B80" s="22" t="s">
        <v>10</v>
      </c>
      <c r="C80" s="22" t="s">
        <v>11</v>
      </c>
      <c r="D80" s="22" t="s">
        <v>12</v>
      </c>
      <c r="E80" s="24"/>
    </row>
    <row r="81" spans="1:10" ht="14.25" customHeight="1">
      <c r="A81" s="14" t="s">
        <v>33</v>
      </c>
      <c r="B81" s="25">
        <f>C51</f>
        <v>2400</v>
      </c>
      <c r="C81" s="25">
        <f>E51</f>
        <v>1500</v>
      </c>
      <c r="D81" s="25">
        <f>G51</f>
        <v>3900</v>
      </c>
      <c r="E81" s="24"/>
    </row>
    <row r="82" spans="1:10" ht="14.25" customHeight="1">
      <c r="A82" s="14" t="s">
        <v>34</v>
      </c>
      <c r="B82" s="25">
        <f>C62</f>
        <v>10500.000000000002</v>
      </c>
      <c r="C82" s="25">
        <f>E62</f>
        <v>5625</v>
      </c>
      <c r="D82" s="25">
        <f>G62</f>
        <v>21374.999999999996</v>
      </c>
      <c r="E82" s="24"/>
    </row>
    <row r="83" spans="1:10" ht="14.25" customHeight="1">
      <c r="A83" s="14" t="s">
        <v>35</v>
      </c>
      <c r="B83" s="25">
        <f>C75</f>
        <v>8400.0000000000018</v>
      </c>
      <c r="C83" s="25">
        <f>E75</f>
        <v>4500</v>
      </c>
      <c r="D83" s="25">
        <f>G75</f>
        <v>17099.999999999996</v>
      </c>
      <c r="E83" s="24"/>
    </row>
    <row r="84" spans="1:10" ht="14.25" customHeight="1">
      <c r="A84" s="23" t="s">
        <v>36</v>
      </c>
      <c r="B84" s="26">
        <f t="shared" ref="B84:D84" si="1">SUM(B81:B83)</f>
        <v>21300.000000000004</v>
      </c>
      <c r="C84" s="26">
        <f t="shared" si="1"/>
        <v>11625</v>
      </c>
      <c r="D84" s="26">
        <f t="shared" si="1"/>
        <v>42374.999999999993</v>
      </c>
      <c r="E84" s="24"/>
    </row>
    <row r="85" spans="1:10" ht="14.25" customHeight="1"/>
    <row r="86" spans="1:10" ht="14.25" customHeight="1"/>
    <row r="87" spans="1:10" ht="14.25" customHeight="1">
      <c r="A87" s="72" t="s">
        <v>48</v>
      </c>
      <c r="B87" s="73"/>
      <c r="C87" s="73"/>
      <c r="D87" s="73"/>
      <c r="E87" s="73"/>
      <c r="F87" s="73"/>
      <c r="G87" s="73"/>
    </row>
    <row r="88" spans="1:10" ht="14.25" customHeight="1"/>
    <row r="89" spans="1:10" ht="14.25" customHeight="1">
      <c r="A89" s="62" t="s">
        <v>49</v>
      </c>
      <c r="B89" s="63"/>
      <c r="C89" s="63"/>
      <c r="D89" s="63"/>
      <c r="E89" s="63"/>
      <c r="F89" s="63"/>
      <c r="G89" s="63"/>
      <c r="H89" s="63"/>
      <c r="I89" s="63"/>
      <c r="J89" s="64"/>
    </row>
    <row r="90" spans="1:10" ht="14.25" customHeight="1">
      <c r="A90" s="22" t="s">
        <v>50</v>
      </c>
      <c r="B90" s="65" t="s">
        <v>13</v>
      </c>
      <c r="C90" s="66"/>
      <c r="D90" s="70" t="s">
        <v>51</v>
      </c>
      <c r="E90" s="66"/>
      <c r="F90" s="67" t="s">
        <v>52</v>
      </c>
      <c r="G90" s="66"/>
      <c r="H90" s="68" t="s">
        <v>53</v>
      </c>
      <c r="I90" s="69"/>
      <c r="J90" s="66"/>
    </row>
    <row r="91" spans="1:10" ht="14.25" customHeight="1">
      <c r="A91" s="22"/>
      <c r="B91" s="30" t="s">
        <v>54</v>
      </c>
      <c r="C91" s="31" t="s">
        <v>55</v>
      </c>
      <c r="D91" s="32" t="s">
        <v>54</v>
      </c>
      <c r="E91" s="33" t="s">
        <v>55</v>
      </c>
      <c r="F91" s="34" t="s">
        <v>54</v>
      </c>
      <c r="G91" s="35" t="s">
        <v>55</v>
      </c>
      <c r="H91" s="36" t="s">
        <v>56</v>
      </c>
      <c r="I91" s="36" t="s">
        <v>57</v>
      </c>
      <c r="J91" s="36" t="s">
        <v>58</v>
      </c>
    </row>
    <row r="92" spans="1:10" ht="14.25" customHeight="1">
      <c r="A92" s="37" t="s">
        <v>59</v>
      </c>
      <c r="B92" s="38">
        <v>80</v>
      </c>
      <c r="C92" s="38">
        <v>80</v>
      </c>
      <c r="D92" s="39">
        <v>31</v>
      </c>
      <c r="E92" s="39">
        <v>30</v>
      </c>
      <c r="F92" s="40">
        <f t="shared" ref="F92:G92" si="2">B92*D92</f>
        <v>2480</v>
      </c>
      <c r="G92" s="40">
        <f t="shared" si="2"/>
        <v>2400</v>
      </c>
      <c r="H92" s="41">
        <f>C92-B92</f>
        <v>0</v>
      </c>
      <c r="I92" s="42">
        <f>D92-E92</f>
        <v>1</v>
      </c>
      <c r="J92" s="42">
        <f t="shared" ref="J92:J94" si="3">F92-G92</f>
        <v>80</v>
      </c>
    </row>
    <row r="93" spans="1:10" ht="14.25" customHeight="1">
      <c r="A93" s="43" t="s">
        <v>34</v>
      </c>
      <c r="B93" s="44"/>
      <c r="C93" s="44"/>
      <c r="D93" s="45"/>
      <c r="E93" s="45"/>
      <c r="F93" s="40">
        <f t="shared" ref="F93:F94" si="4">B40</f>
        <v>11200.000000000002</v>
      </c>
      <c r="G93" s="40">
        <f>B82</f>
        <v>10500.000000000002</v>
      </c>
      <c r="H93" s="46">
        <f>B93-C93</f>
        <v>0</v>
      </c>
      <c r="I93" s="41">
        <f>D93</f>
        <v>0</v>
      </c>
      <c r="J93" s="42">
        <f t="shared" si="3"/>
        <v>700</v>
      </c>
    </row>
    <row r="94" spans="1:10" ht="14.25" customHeight="1">
      <c r="A94" s="37" t="s">
        <v>35</v>
      </c>
      <c r="B94" s="38"/>
      <c r="C94" s="38"/>
      <c r="D94" s="39"/>
      <c r="E94" s="39"/>
      <c r="F94" s="40">
        <f t="shared" si="4"/>
        <v>5600.0000000000009</v>
      </c>
      <c r="G94" s="40">
        <f>C75</f>
        <v>8400.0000000000018</v>
      </c>
      <c r="H94" s="41"/>
      <c r="I94" s="41"/>
      <c r="J94" s="47">
        <f t="shared" si="3"/>
        <v>-2800.0000000000009</v>
      </c>
    </row>
    <row r="95" spans="1:10" ht="14.25" customHeight="1">
      <c r="A95" s="24"/>
      <c r="B95" s="38"/>
      <c r="C95" s="38"/>
      <c r="D95" s="39"/>
      <c r="E95" s="39"/>
      <c r="F95" s="40"/>
      <c r="G95" s="40"/>
      <c r="H95" s="41"/>
      <c r="I95" s="41"/>
      <c r="J95" s="48"/>
    </row>
    <row r="96" spans="1:10" ht="14.25" customHeight="1">
      <c r="A96" s="49" t="s">
        <v>60</v>
      </c>
      <c r="B96" s="50"/>
      <c r="C96" s="50"/>
      <c r="D96" s="51"/>
      <c r="E96" s="51"/>
      <c r="F96" s="52">
        <f t="shared" ref="F96:J96" si="5">SUM(F92:F95)</f>
        <v>19280.000000000004</v>
      </c>
      <c r="G96" s="52">
        <f t="shared" si="5"/>
        <v>21300.000000000004</v>
      </c>
      <c r="H96" s="41">
        <f t="shared" si="5"/>
        <v>0</v>
      </c>
      <c r="I96" s="41">
        <f t="shared" si="5"/>
        <v>1</v>
      </c>
      <c r="J96" s="47">
        <f t="shared" si="5"/>
        <v>-2020.0000000000009</v>
      </c>
    </row>
    <row r="97" spans="1:10" ht="14.25" customHeight="1">
      <c r="A97" s="56" t="s">
        <v>61</v>
      </c>
      <c r="B97" s="57"/>
      <c r="C97" s="57"/>
      <c r="D97" s="57"/>
      <c r="E97" s="58"/>
      <c r="F97" s="53">
        <f t="shared" ref="F97:G97" si="6">F96</f>
        <v>19280.000000000004</v>
      </c>
      <c r="G97" s="53">
        <f t="shared" si="6"/>
        <v>21300.000000000004</v>
      </c>
    </row>
    <row r="98" spans="1:10" ht="14.25" customHeight="1">
      <c r="A98" s="59" t="s">
        <v>62</v>
      </c>
      <c r="B98" s="57"/>
      <c r="C98" s="57"/>
      <c r="D98" s="57"/>
      <c r="E98" s="58"/>
      <c r="F98" s="54">
        <v>23200</v>
      </c>
      <c r="G98" s="54">
        <v>23200</v>
      </c>
    </row>
    <row r="99" spans="1:10" ht="14.25" customHeight="1">
      <c r="A99" s="60" t="s">
        <v>63</v>
      </c>
      <c r="B99" s="57"/>
      <c r="C99" s="57"/>
      <c r="D99" s="57"/>
      <c r="E99" s="61"/>
      <c r="F99" s="55">
        <f t="shared" ref="F99:G99" si="7">F98-F97</f>
        <v>3919.9999999999964</v>
      </c>
      <c r="G99" s="55">
        <f t="shared" si="7"/>
        <v>1899.9999999999964</v>
      </c>
    </row>
    <row r="100" spans="1:10" ht="14.25" customHeight="1"/>
    <row r="101" spans="1:10" ht="14.25" customHeight="1"/>
    <row r="102" spans="1:10" ht="14.25" customHeight="1">
      <c r="A102" s="62" t="s">
        <v>64</v>
      </c>
      <c r="B102" s="63"/>
      <c r="C102" s="63"/>
      <c r="D102" s="63"/>
      <c r="E102" s="63"/>
      <c r="F102" s="63"/>
      <c r="G102" s="63"/>
      <c r="H102" s="63"/>
      <c r="I102" s="63"/>
      <c r="J102" s="64"/>
    </row>
    <row r="103" spans="1:10" ht="14.25" customHeight="1">
      <c r="A103" s="22" t="s">
        <v>50</v>
      </c>
      <c r="B103" s="65" t="s">
        <v>13</v>
      </c>
      <c r="C103" s="66"/>
      <c r="D103" s="70" t="s">
        <v>51</v>
      </c>
      <c r="E103" s="66"/>
      <c r="F103" s="67" t="s">
        <v>52</v>
      </c>
      <c r="G103" s="66"/>
      <c r="H103" s="68" t="s">
        <v>53</v>
      </c>
      <c r="I103" s="69"/>
      <c r="J103" s="66"/>
    </row>
    <row r="104" spans="1:10" ht="14.25" customHeight="1">
      <c r="A104" s="22"/>
      <c r="B104" s="30" t="s">
        <v>54</v>
      </c>
      <c r="C104" s="31" t="s">
        <v>55</v>
      </c>
      <c r="D104" s="32" t="s">
        <v>54</v>
      </c>
      <c r="E104" s="33" t="s">
        <v>55</v>
      </c>
      <c r="F104" s="34" t="s">
        <v>54</v>
      </c>
      <c r="G104" s="35" t="s">
        <v>55</v>
      </c>
      <c r="H104" s="36" t="s">
        <v>56</v>
      </c>
      <c r="I104" s="36" t="s">
        <v>57</v>
      </c>
      <c r="J104" s="36" t="s">
        <v>58</v>
      </c>
    </row>
    <row r="105" spans="1:10" ht="14.25" customHeight="1">
      <c r="A105" s="37" t="s">
        <v>59</v>
      </c>
      <c r="B105" s="38">
        <f>D11</f>
        <v>50</v>
      </c>
      <c r="C105" s="38">
        <f>D51</f>
        <v>50</v>
      </c>
      <c r="D105" s="39">
        <f>C7</f>
        <v>31</v>
      </c>
      <c r="E105" s="39">
        <v>30</v>
      </c>
      <c r="F105" s="40">
        <f t="shared" ref="F105:F107" si="8">C39</f>
        <v>1550</v>
      </c>
      <c r="G105" s="40">
        <f t="shared" ref="G105:G107" si="9">C81</f>
        <v>1500</v>
      </c>
      <c r="H105" s="41">
        <f>C105-B105</f>
        <v>0</v>
      </c>
      <c r="I105" s="42">
        <f>D105-E105</f>
        <v>1</v>
      </c>
      <c r="J105" s="42">
        <f t="shared" ref="J105:J107" si="10">F105-G105</f>
        <v>50</v>
      </c>
    </row>
    <row r="106" spans="1:10" ht="14.25" customHeight="1">
      <c r="A106" s="43" t="s">
        <v>34</v>
      </c>
      <c r="B106" s="44"/>
      <c r="C106" s="44"/>
      <c r="D106" s="45"/>
      <c r="E106" s="45"/>
      <c r="F106" s="40">
        <f t="shared" si="8"/>
        <v>6000</v>
      </c>
      <c r="G106" s="40">
        <f t="shared" si="9"/>
        <v>5625</v>
      </c>
      <c r="H106" s="46">
        <f>B106-C106</f>
        <v>0</v>
      </c>
      <c r="I106" s="41">
        <f>D106</f>
        <v>0</v>
      </c>
      <c r="J106" s="42">
        <f t="shared" si="10"/>
        <v>375</v>
      </c>
    </row>
    <row r="107" spans="1:10" ht="14.25" customHeight="1">
      <c r="A107" s="37" t="s">
        <v>35</v>
      </c>
      <c r="B107" s="38"/>
      <c r="C107" s="38"/>
      <c r="D107" s="39"/>
      <c r="E107" s="39"/>
      <c r="F107" s="40">
        <f t="shared" si="8"/>
        <v>3000</v>
      </c>
      <c r="G107" s="40">
        <f t="shared" si="9"/>
        <v>4500</v>
      </c>
      <c r="H107" s="41"/>
      <c r="I107" s="41"/>
      <c r="J107" s="47">
        <f t="shared" si="10"/>
        <v>-1500</v>
      </c>
    </row>
    <row r="108" spans="1:10" ht="14.25" customHeight="1">
      <c r="A108" s="24"/>
      <c r="B108" s="38"/>
      <c r="C108" s="38"/>
      <c r="D108" s="39"/>
      <c r="E108" s="39"/>
      <c r="F108" s="40"/>
      <c r="G108" s="40"/>
      <c r="H108" s="41"/>
      <c r="I108" s="41"/>
      <c r="J108" s="48"/>
    </row>
    <row r="109" spans="1:10" ht="14.25" customHeight="1">
      <c r="A109" s="49" t="s">
        <v>60</v>
      </c>
      <c r="B109" s="50"/>
      <c r="C109" s="50"/>
      <c r="D109" s="51"/>
      <c r="E109" s="51"/>
      <c r="F109" s="52">
        <f t="shared" ref="F109:J109" si="11">SUM(F105:F108)</f>
        <v>10550</v>
      </c>
      <c r="G109" s="52">
        <f t="shared" si="11"/>
        <v>11625</v>
      </c>
      <c r="H109" s="41">
        <f t="shared" si="11"/>
        <v>0</v>
      </c>
      <c r="I109" s="41">
        <f t="shared" si="11"/>
        <v>1</v>
      </c>
      <c r="J109" s="47">
        <f t="shared" si="11"/>
        <v>-1075</v>
      </c>
    </row>
    <row r="110" spans="1:10" ht="14.25" customHeight="1">
      <c r="A110" s="56" t="s">
        <v>61</v>
      </c>
      <c r="B110" s="57"/>
      <c r="C110" s="57"/>
      <c r="D110" s="57"/>
      <c r="E110" s="58"/>
      <c r="F110" s="53">
        <f t="shared" ref="F110:G110" si="12">F109</f>
        <v>10550</v>
      </c>
      <c r="G110" s="53">
        <f t="shared" si="12"/>
        <v>11625</v>
      </c>
    </row>
    <row r="111" spans="1:10" ht="14.25" customHeight="1">
      <c r="A111" s="59" t="s">
        <v>62</v>
      </c>
      <c r="B111" s="57"/>
      <c r="C111" s="57"/>
      <c r="D111" s="57"/>
      <c r="E111" s="58"/>
      <c r="F111" s="54">
        <v>12700</v>
      </c>
      <c r="G111" s="54">
        <v>12700</v>
      </c>
    </row>
    <row r="112" spans="1:10" ht="14.25" customHeight="1">
      <c r="A112" s="60" t="s">
        <v>63</v>
      </c>
      <c r="B112" s="57"/>
      <c r="C112" s="57"/>
      <c r="D112" s="57"/>
      <c r="E112" s="61"/>
      <c r="F112" s="55">
        <f t="shared" ref="F112:G112" si="13">F111-F110</f>
        <v>2150</v>
      </c>
      <c r="G112" s="55">
        <f t="shared" si="13"/>
        <v>1075</v>
      </c>
    </row>
    <row r="113" spans="1:10" ht="14.25" customHeight="1"/>
    <row r="114" spans="1:10" ht="14.25" customHeight="1"/>
    <row r="115" spans="1:10" ht="14.25" customHeight="1">
      <c r="A115" s="62" t="s">
        <v>65</v>
      </c>
      <c r="B115" s="63"/>
      <c r="C115" s="63"/>
      <c r="D115" s="63"/>
      <c r="E115" s="63"/>
      <c r="F115" s="63"/>
      <c r="G115" s="63"/>
      <c r="H115" s="63"/>
      <c r="I115" s="63"/>
      <c r="J115" s="64"/>
    </row>
    <row r="116" spans="1:10" ht="14.25" customHeight="1">
      <c r="A116" s="22" t="s">
        <v>50</v>
      </c>
      <c r="B116" s="65" t="s">
        <v>13</v>
      </c>
      <c r="C116" s="66"/>
      <c r="D116" s="70" t="s">
        <v>51</v>
      </c>
      <c r="E116" s="66"/>
      <c r="F116" s="67" t="s">
        <v>52</v>
      </c>
      <c r="G116" s="66"/>
      <c r="H116" s="68" t="s">
        <v>53</v>
      </c>
      <c r="I116" s="69"/>
      <c r="J116" s="66"/>
    </row>
    <row r="117" spans="1:10" ht="14.25" customHeight="1">
      <c r="A117" s="22"/>
      <c r="B117" s="30" t="s">
        <v>54</v>
      </c>
      <c r="C117" s="31" t="s">
        <v>55</v>
      </c>
      <c r="D117" s="32" t="s">
        <v>54</v>
      </c>
      <c r="E117" s="33" t="s">
        <v>55</v>
      </c>
      <c r="F117" s="34" t="s">
        <v>54</v>
      </c>
      <c r="G117" s="35" t="s">
        <v>55</v>
      </c>
      <c r="H117" s="36" t="s">
        <v>56</v>
      </c>
      <c r="I117" s="36" t="s">
        <v>57</v>
      </c>
      <c r="J117" s="36" t="s">
        <v>58</v>
      </c>
    </row>
    <row r="118" spans="1:10" ht="14.25" customHeight="1">
      <c r="A118" s="37" t="s">
        <v>59</v>
      </c>
      <c r="B118" s="38">
        <v>130</v>
      </c>
      <c r="C118" s="38">
        <v>130</v>
      </c>
      <c r="D118" s="39">
        <v>31</v>
      </c>
      <c r="E118" s="39">
        <v>30</v>
      </c>
      <c r="F118" s="40">
        <f t="shared" ref="F118:F120" si="14">D39</f>
        <v>4030</v>
      </c>
      <c r="G118" s="40">
        <f t="shared" ref="G118:G120" si="15">D81</f>
        <v>3900</v>
      </c>
      <c r="H118" s="41">
        <f>C118-B118</f>
        <v>0</v>
      </c>
      <c r="I118" s="42">
        <f>D118-E118</f>
        <v>1</v>
      </c>
      <c r="J118" s="42">
        <f t="shared" ref="J118:J120" si="16">F118-G118</f>
        <v>130</v>
      </c>
    </row>
    <row r="119" spans="1:10" ht="14.25" customHeight="1">
      <c r="A119" s="43" t="s">
        <v>34</v>
      </c>
      <c r="B119" s="44"/>
      <c r="C119" s="44"/>
      <c r="D119" s="45"/>
      <c r="E119" s="45"/>
      <c r="F119" s="40">
        <f t="shared" si="14"/>
        <v>22799.999999999996</v>
      </c>
      <c r="G119" s="40">
        <f t="shared" si="15"/>
        <v>21374.999999999996</v>
      </c>
      <c r="H119" s="46">
        <f>B119-C119</f>
        <v>0</v>
      </c>
      <c r="I119" s="41">
        <f>D119</f>
        <v>0</v>
      </c>
      <c r="J119" s="42">
        <f t="shared" si="16"/>
        <v>1425</v>
      </c>
    </row>
    <row r="120" spans="1:10" ht="14.25" customHeight="1">
      <c r="A120" s="37" t="s">
        <v>35</v>
      </c>
      <c r="B120" s="38"/>
      <c r="C120" s="38"/>
      <c r="D120" s="39"/>
      <c r="E120" s="39"/>
      <c r="F120" s="40">
        <f t="shared" si="14"/>
        <v>11399.999999999998</v>
      </c>
      <c r="G120" s="40">
        <f t="shared" si="15"/>
        <v>17099.999999999996</v>
      </c>
      <c r="H120" s="41"/>
      <c r="I120" s="41"/>
      <c r="J120" s="47">
        <f t="shared" si="16"/>
        <v>-5699.9999999999982</v>
      </c>
    </row>
    <row r="121" spans="1:10" ht="14.25" customHeight="1">
      <c r="A121" s="24"/>
      <c r="B121" s="38"/>
      <c r="C121" s="38"/>
      <c r="D121" s="39"/>
      <c r="E121" s="39"/>
      <c r="F121" s="40"/>
      <c r="G121" s="40"/>
      <c r="H121" s="41"/>
      <c r="I121" s="41"/>
      <c r="J121" s="48"/>
    </row>
    <row r="122" spans="1:10" ht="14.25" customHeight="1">
      <c r="A122" s="49" t="s">
        <v>60</v>
      </c>
      <c r="B122" s="50"/>
      <c r="C122" s="50"/>
      <c r="D122" s="51"/>
      <c r="E122" s="51"/>
      <c r="F122" s="52">
        <f t="shared" ref="F122:J122" si="17">SUM(F118:F121)</f>
        <v>38229.999999999993</v>
      </c>
      <c r="G122" s="52">
        <f t="shared" si="17"/>
        <v>42374.999999999993</v>
      </c>
      <c r="H122" s="41">
        <f t="shared" si="17"/>
        <v>0</v>
      </c>
      <c r="I122" s="41">
        <f t="shared" si="17"/>
        <v>1</v>
      </c>
      <c r="J122" s="47">
        <f t="shared" si="17"/>
        <v>-4144.9999999999982</v>
      </c>
    </row>
    <row r="123" spans="1:10" ht="14.25" customHeight="1">
      <c r="A123" s="56" t="s">
        <v>61</v>
      </c>
      <c r="B123" s="57"/>
      <c r="C123" s="57"/>
      <c r="D123" s="57"/>
      <c r="E123" s="58"/>
      <c r="F123" s="53">
        <f t="shared" ref="F123:G123" si="18">F122</f>
        <v>38229.999999999993</v>
      </c>
      <c r="G123" s="53">
        <f t="shared" si="18"/>
        <v>42374.999999999993</v>
      </c>
    </row>
    <row r="124" spans="1:10" ht="14.25" customHeight="1">
      <c r="A124" s="59" t="s">
        <v>62</v>
      </c>
      <c r="B124" s="57"/>
      <c r="C124" s="57"/>
      <c r="D124" s="57"/>
      <c r="E124" s="58"/>
      <c r="F124" s="54">
        <v>45900</v>
      </c>
      <c r="G124" s="54">
        <v>45900</v>
      </c>
    </row>
    <row r="125" spans="1:10" ht="14.25" customHeight="1">
      <c r="A125" s="60" t="s">
        <v>63</v>
      </c>
      <c r="B125" s="57"/>
      <c r="C125" s="57"/>
      <c r="D125" s="57"/>
      <c r="E125" s="61"/>
      <c r="F125" s="55">
        <f t="shared" ref="F125:G125" si="19">F124-F123</f>
        <v>7670.0000000000073</v>
      </c>
      <c r="G125" s="55">
        <f t="shared" si="19"/>
        <v>3525.0000000000073</v>
      </c>
    </row>
    <row r="126" spans="1:10" ht="14.25" customHeight="1"/>
    <row r="127" spans="1:10" ht="14.25" customHeight="1"/>
    <row r="128" spans="1:10" ht="14.25" customHeight="1">
      <c r="A128" s="14" t="s">
        <v>66</v>
      </c>
    </row>
    <row r="129" spans="1:1" ht="14.25" customHeight="1">
      <c r="A129" s="14" t="s">
        <v>67</v>
      </c>
    </row>
    <row r="130" spans="1:1" ht="14.25" customHeight="1">
      <c r="A130" s="14" t="s">
        <v>68</v>
      </c>
    </row>
    <row r="131" spans="1:1" ht="14.25" customHeight="1">
      <c r="A131" s="14" t="s">
        <v>69</v>
      </c>
    </row>
    <row r="132" spans="1:1" ht="14.25" customHeight="1"/>
    <row r="133" spans="1:1" ht="14.25" customHeight="1"/>
    <row r="134" spans="1:1" ht="14.25" customHeight="1"/>
    <row r="135" spans="1:1" ht="14.25" customHeight="1"/>
    <row r="136" spans="1:1" ht="14.25" customHeight="1"/>
    <row r="137" spans="1:1" ht="14.25" customHeight="1"/>
    <row r="138" spans="1:1" ht="14.25" customHeight="1"/>
    <row r="139" spans="1:1" ht="14.25" customHeight="1"/>
    <row r="140" spans="1:1" ht="14.25" customHeight="1"/>
    <row r="141" spans="1:1" ht="14.25" customHeight="1"/>
    <row r="142" spans="1:1" ht="14.25" customHeight="1"/>
    <row r="143" spans="1:1" ht="14.25" customHeight="1"/>
    <row r="144" spans="1:1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6">
    <mergeCell ref="A123:E123"/>
    <mergeCell ref="A124:E124"/>
    <mergeCell ref="A125:E125"/>
    <mergeCell ref="A87:G87"/>
    <mergeCell ref="A89:J89"/>
    <mergeCell ref="B90:C90"/>
    <mergeCell ref="D90:E90"/>
    <mergeCell ref="F90:G90"/>
    <mergeCell ref="H90:J90"/>
    <mergeCell ref="A68:C68"/>
    <mergeCell ref="A70:G70"/>
    <mergeCell ref="B73:C73"/>
    <mergeCell ref="D73:E73"/>
    <mergeCell ref="F73:G73"/>
    <mergeCell ref="B60:C60"/>
    <mergeCell ref="D60:E60"/>
    <mergeCell ref="F60:G60"/>
    <mergeCell ref="A65:G65"/>
    <mergeCell ref="A67:B67"/>
    <mergeCell ref="A45:G45"/>
    <mergeCell ref="B49:C49"/>
    <mergeCell ref="D49:E49"/>
    <mergeCell ref="F49:G49"/>
    <mergeCell ref="A54:G54"/>
    <mergeCell ref="A14:G14"/>
    <mergeCell ref="B19:C19"/>
    <mergeCell ref="D31:E31"/>
    <mergeCell ref="F31:G31"/>
    <mergeCell ref="D19:E19"/>
    <mergeCell ref="F19:G19"/>
    <mergeCell ref="A24:G24"/>
    <mergeCell ref="A26:B26"/>
    <mergeCell ref="A27:C27"/>
    <mergeCell ref="A29:G29"/>
    <mergeCell ref="B31:C31"/>
    <mergeCell ref="A2:G2"/>
    <mergeCell ref="A4:H4"/>
    <mergeCell ref="B9:C9"/>
    <mergeCell ref="D9:E9"/>
    <mergeCell ref="F9:G9"/>
    <mergeCell ref="A110:E110"/>
    <mergeCell ref="A111:E111"/>
    <mergeCell ref="A112:E112"/>
    <mergeCell ref="A115:J115"/>
    <mergeCell ref="B116:C116"/>
    <mergeCell ref="D116:E116"/>
    <mergeCell ref="F116:G116"/>
    <mergeCell ref="H116:J116"/>
    <mergeCell ref="A97:E97"/>
    <mergeCell ref="A98:E98"/>
    <mergeCell ref="A99:E99"/>
    <mergeCell ref="A102:J102"/>
    <mergeCell ref="B103:C103"/>
    <mergeCell ref="F103:G103"/>
    <mergeCell ref="H103:J103"/>
    <mergeCell ref="D103:E10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ARANDELAS 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Rivero Menendez</dc:creator>
  <cp:lastModifiedBy>user</cp:lastModifiedBy>
  <dcterms:created xsi:type="dcterms:W3CDTF">2023-01-28T11:40:32Z</dcterms:created>
  <dcterms:modified xsi:type="dcterms:W3CDTF">2023-09-07T14:51:20Z</dcterms:modified>
</cp:coreProperties>
</file>