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ejemplo imputacion racional" sheetId="1" r:id="rId1"/>
  </sheets>
  <calcPr calcId="145621"/>
  <extLst>
    <ext uri="GoogleSheetsCustomDataVersion2">
      <go:sheetsCustomData xmlns:go="http://customooxmlschemas.google.com/" r:id="rId5" roundtripDataChecksum="luDhT1T3qMVMJugvITC5pbOvtmCjXL+uZRK2l7ojHuY="/>
    </ext>
  </extLst>
</workbook>
</file>

<file path=xl/calcChain.xml><?xml version="1.0" encoding="utf-8"?>
<calcChain xmlns="http://schemas.openxmlformats.org/spreadsheetml/2006/main">
  <c r="A22" i="1" l="1"/>
  <c r="O16" i="1"/>
  <c r="N16" i="1"/>
  <c r="M16" i="1"/>
  <c r="L16" i="1"/>
  <c r="G16" i="1"/>
  <c r="F16" i="1"/>
  <c r="E16" i="1"/>
  <c r="D16" i="1"/>
  <c r="G13" i="1"/>
  <c r="F13" i="1"/>
  <c r="E13" i="1"/>
  <c r="D13" i="1"/>
  <c r="O12" i="1"/>
  <c r="N12" i="1"/>
  <c r="M12" i="1"/>
  <c r="L12" i="1"/>
  <c r="O11" i="1"/>
  <c r="O30" i="1" s="1"/>
  <c r="N11" i="1"/>
  <c r="M11" i="1"/>
  <c r="L11" i="1"/>
  <c r="G11" i="1"/>
  <c r="G30" i="1" s="1"/>
  <c r="F11" i="1"/>
  <c r="F30" i="1" s="1"/>
  <c r="E11" i="1"/>
  <c r="E12" i="1" s="1"/>
  <c r="E14" i="1" s="1"/>
  <c r="E15" i="1" s="1"/>
  <c r="E17" i="1" s="1"/>
  <c r="D11" i="1"/>
  <c r="D12" i="1" s="1"/>
  <c r="D14" i="1" s="1"/>
  <c r="D15" i="1" s="1"/>
  <c r="D17" i="1" s="1"/>
  <c r="O10" i="1"/>
  <c r="O13" i="1" s="1"/>
  <c r="O19" i="1" s="1"/>
  <c r="O26" i="1" s="1"/>
  <c r="N10" i="1"/>
  <c r="N13" i="1" s="1"/>
  <c r="N19" i="1" s="1"/>
  <c r="N26" i="1" s="1"/>
  <c r="M10" i="1"/>
  <c r="M13" i="1" s="1"/>
  <c r="M19" i="1" s="1"/>
  <c r="M26" i="1" s="1"/>
  <c r="L10" i="1"/>
  <c r="L13" i="1" s="1"/>
  <c r="L19" i="1" s="1"/>
  <c r="L26" i="1" s="1"/>
  <c r="M14" i="1" l="1"/>
  <c r="M15" i="1" s="1"/>
  <c r="M17" i="1" s="1"/>
  <c r="O14" i="1"/>
  <c r="O15" i="1" s="1"/>
  <c r="O17" i="1" s="1"/>
  <c r="N14" i="1"/>
  <c r="N15" i="1" s="1"/>
  <c r="N17" i="1" s="1"/>
  <c r="O31" i="1"/>
  <c r="L14" i="1"/>
  <c r="L15" i="1" s="1"/>
  <c r="L17" i="1" s="1"/>
  <c r="F12" i="1"/>
  <c r="F14" i="1" s="1"/>
  <c r="F15" i="1" s="1"/>
  <c r="F17" i="1" s="1"/>
  <c r="D23" i="1"/>
  <c r="D24" i="1"/>
  <c r="D30" i="1"/>
  <c r="D31" i="1" s="1"/>
  <c r="G12" i="1"/>
  <c r="G14" i="1" s="1"/>
  <c r="G15" i="1" s="1"/>
  <c r="G17" i="1" s="1"/>
  <c r="E24" i="1"/>
  <c r="E30" i="1"/>
  <c r="E31" i="1" s="1"/>
  <c r="F24" i="1"/>
  <c r="I22" i="1"/>
  <c r="O24" i="1" l="1"/>
  <c r="N24" i="1"/>
  <c r="M24" i="1"/>
  <c r="L24" i="1"/>
  <c r="L23" i="1"/>
  <c r="G24" i="1"/>
  <c r="N30" i="1"/>
  <c r="N31" i="1" s="1"/>
  <c r="M30" i="1"/>
  <c r="M31" i="1" s="1"/>
  <c r="E23" i="1"/>
  <c r="D25" i="1"/>
  <c r="D27" i="1" s="1"/>
  <c r="L30" i="1"/>
  <c r="L31" i="1" s="1"/>
  <c r="F31" i="1"/>
  <c r="G31" i="1"/>
  <c r="F23" i="1" l="1"/>
  <c r="E25" i="1"/>
  <c r="E27" i="1" s="1"/>
  <c r="M23" i="1"/>
  <c r="L25" i="1"/>
  <c r="L27" i="1" s="1"/>
  <c r="N23" i="1" l="1"/>
  <c r="M25" i="1"/>
  <c r="M27" i="1" s="1"/>
  <c r="G23" i="1"/>
  <c r="G25" i="1" s="1"/>
  <c r="G27" i="1" s="1"/>
  <c r="F25" i="1"/>
  <c r="F27" i="1" s="1"/>
  <c r="O23" i="1" l="1"/>
  <c r="O25" i="1" s="1"/>
  <c r="O27" i="1" s="1"/>
  <c r="N25" i="1"/>
  <c r="N27" i="1" s="1"/>
</calcChain>
</file>

<file path=xl/sharedStrings.xml><?xml version="1.0" encoding="utf-8"?>
<sst xmlns="http://schemas.openxmlformats.org/spreadsheetml/2006/main" count="73" uniqueCount="53">
  <si>
    <t>MANUAL DIGITAL DE CONTABILIDAD DE GESTIÓN</t>
  </si>
  <si>
    <t>Precio de venta</t>
  </si>
  <si>
    <t>Niveles de producción:</t>
  </si>
  <si>
    <t>TEMA 6</t>
  </si>
  <si>
    <t>Cte. Vble. Unitario</t>
  </si>
  <si>
    <t>Ctes. Fijos.</t>
  </si>
  <si>
    <t>ISBN- XXX</t>
  </si>
  <si>
    <t>Capacidad Normal</t>
  </si>
  <si>
    <t>Ventas</t>
  </si>
  <si>
    <t>MODELO COSTES COMPLETOS</t>
  </si>
  <si>
    <t>IMPUTACIÓN RACIONAL</t>
  </si>
  <si>
    <t>COSTES DIRECTOS &amp; VARIABLES</t>
  </si>
  <si>
    <t>COSTES INDIRECTOS &amp; FIJOS</t>
  </si>
  <si>
    <t>COSTES  FIJOS X RATIO ACTIVIDAD</t>
  </si>
  <si>
    <t>COSTES TOTALES</t>
  </si>
  <si>
    <t>COSTE UNITARIO TOTAL</t>
  </si>
  <si>
    <t>COSTE VARIABLE UNITARIO</t>
  </si>
  <si>
    <t>COSTE FIJO UNITARIO</t>
  </si>
  <si>
    <t>COSTE SUBACTIVIDAD</t>
  </si>
  <si>
    <t>Los costes de subactividad se tienen que asignar a la cuenta de resultados</t>
  </si>
  <si>
    <t>CUENTA RESULTADOS</t>
  </si>
  <si>
    <t>INGRESOS POR VENTAS</t>
  </si>
  <si>
    <t>COSTE INDUSTRIAL VENTAS</t>
  </si>
  <si>
    <t>MARGEN INDUSTRIAL</t>
  </si>
  <si>
    <t>=</t>
  </si>
  <si>
    <t>RESULTADO EXPLOTACIÓN</t>
  </si>
  <si>
    <t>EXISTENCIAS FINALES</t>
  </si>
  <si>
    <t>UNIDADES</t>
  </si>
  <si>
    <t>VALOR EXISTENCIAS FINALES</t>
  </si>
  <si>
    <t>Cuanto más produzco menor es el coste producción</t>
  </si>
  <si>
    <t>COMPARA Y CONTRASTA EL METODO DE FULL COSTING Y EL DE IMPUTACIÓN RACIONAL</t>
  </si>
  <si>
    <t>Se debe al comportamiento del coste fijo unitario (economía de escala)</t>
  </si>
  <si>
    <t>Cuanto más produzco mayor es mi margen industrial</t>
  </si>
  <si>
    <t xml:space="preserve">CC EL COSTE TOTAL UNITARIO VARIA CON LA PRODUCCIÓN </t>
  </si>
  <si>
    <t>Pero genero más existencias si no vendo todo lo producido</t>
  </si>
  <si>
    <t>IR EL COSTE TOTAL UNITARIO SIEMPRE ES EL MISMO</t>
  </si>
  <si>
    <t>Las existencias = coste de almacenamiento +coste financiero</t>
  </si>
  <si>
    <t>EN CC  y IR SIEMPRE ES EL MISMO</t>
  </si>
  <si>
    <t>IR EL COSTE FIJO UNITARIO SIEMPRE ES EL MISMO</t>
  </si>
  <si>
    <t>CC EL COSTE FIJO UNITARIO VARIA CON EL NIVEL DE ACTIVIDAD</t>
  </si>
  <si>
    <t xml:space="preserve">IR EL MARGEN INDUSTRIAL SIEMPRE ES EL MISMO </t>
  </si>
  <si>
    <t>CC EL MARGEN INDUSTRIAL SE INCREMENTA SI AUMENTA LA PRODUCCIÓN</t>
  </si>
  <si>
    <t xml:space="preserve">SE DEBE AL TRATMIENTO DE LOS COSTES FIJOS </t>
  </si>
  <si>
    <t>EN IR LOS CF SE ADAPTAN AL NIVEL PRODUCCIÓN Y EN CC REFLEJAMOS EL 100% DE LOS CF</t>
  </si>
  <si>
    <t>SE REFLEJA O SE INDIVIDUALIZA EL COSTE DE SUBACTIVIDAD O BENEFICIO POR SOBRE ACTIVIDAD</t>
  </si>
  <si>
    <t>AL 100% ACTIVIDAD MISMO VALOR</t>
  </si>
  <si>
    <t>AL 60% ACTIVIDAD VALOR EF MAYOR EN CC Y MENOR EN IR</t>
  </si>
  <si>
    <t>CASOS EN LOS QUE COINCIDEN LOS 2 MODELOS;</t>
  </si>
  <si>
    <t>Y NO HAY EXISTENCIAS INICIALES</t>
  </si>
  <si>
    <t xml:space="preserve">SI NO HAY SUBACTIVIDAD , TRABAJO AL 100% </t>
  </si>
  <si>
    <t>CUANDO VENDO TODO LO PRODUCIDO</t>
  </si>
  <si>
    <t>CON SUBACTIVIDAD EL RESULTADO SIEMPRE ES MENOS EN IR</t>
  </si>
  <si>
    <t>SOLUCIÓN CASO DARK AWAY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</si>
</sst>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€/u&quot;"/>
    <numFmt numFmtId="165" formatCode="#,##0\ &quot;u&quot;"/>
    <numFmt numFmtId="166" formatCode="_-* #,##0\ [$€-C0A]_-;\-* #,##0\ [$€-C0A]_-;_-* &quot;-&quot;??\ [$€-C0A]_-;_-@"/>
    <numFmt numFmtId="167" formatCode="_-* #,##0.00\ _€_-;\-* #,##0.00\ _€_-;_-* &quot;-&quot;??\ _€_-;_-@"/>
    <numFmt numFmtId="168" formatCode="#,##0.00\ &quot;€/u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7" fontId="2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" fillId="2" borderId="1" xfId="0" applyNumberFormat="1" applyFont="1" applyFill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6" fontId="2" fillId="3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0" fontId="2" fillId="3" borderId="8" xfId="0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0" xfId="0" quotePrefix="1" applyFont="1"/>
    <xf numFmtId="2" fontId="2" fillId="0" borderId="0" xfId="0" applyNumberFormat="1" applyFont="1"/>
    <xf numFmtId="0" fontId="5" fillId="0" borderId="2" xfId="0" applyFont="1" applyBorder="1"/>
    <xf numFmtId="2" fontId="2" fillId="0" borderId="4" xfId="0" applyNumberFormat="1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65" fontId="2" fillId="0" borderId="1" xfId="0" applyNumberFormat="1" applyFont="1" applyBorder="1"/>
    <xf numFmtId="0" fontId="2" fillId="2" borderId="1" xfId="0" applyFont="1" applyFill="1" applyBorder="1"/>
    <xf numFmtId="0" fontId="6" fillId="5" borderId="8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5</xdr:row>
      <xdr:rowOff>0</xdr:rowOff>
    </xdr:from>
    <xdr:ext cx="1743075" cy="695325"/>
    <xdr:sp macro="" textlink="">
      <xdr:nvSpPr>
        <xdr:cNvPr id="3" name="Shape 3"/>
        <xdr:cNvSpPr txBox="1"/>
      </xdr:nvSpPr>
      <xdr:spPr>
        <a:xfrm>
          <a:off x="9258300" y="952500"/>
          <a:ext cx="1743075" cy="69532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Ratio de actividad = actividad real / Capacidad Normal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666750</xdr:colOff>
      <xdr:row>8</xdr:row>
      <xdr:rowOff>0</xdr:rowOff>
    </xdr:from>
    <xdr:ext cx="1085850" cy="276225"/>
    <xdr:grpSp>
      <xdr:nvGrpSpPr>
        <xdr:cNvPr id="2" name="Shape 2"/>
        <xdr:cNvGrpSpPr/>
      </xdr:nvGrpSpPr>
      <xdr:grpSpPr>
        <a:xfrm>
          <a:off x="8677275" y="1524000"/>
          <a:ext cx="1085850" cy="276225"/>
          <a:chOff x="4807838" y="3646650"/>
          <a:chExt cx="1076325" cy="266700"/>
        </a:xfrm>
      </xdr:grpSpPr>
      <xdr:cxnSp macro="">
        <xdr:nvCxnSpPr>
          <xdr:cNvPr id="4" name="Shape 4"/>
          <xdr:cNvCxnSpPr/>
        </xdr:nvCxnSpPr>
        <xdr:spPr>
          <a:xfrm flipH="1">
            <a:off x="4807838" y="3646650"/>
            <a:ext cx="1076325" cy="26670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66675</xdr:colOff>
      <xdr:row>18</xdr:row>
      <xdr:rowOff>133350</xdr:rowOff>
    </xdr:from>
    <xdr:ext cx="38100" cy="1400175"/>
    <xdr:grpSp>
      <xdr:nvGrpSpPr>
        <xdr:cNvPr id="5" name="Shape 2"/>
        <xdr:cNvGrpSpPr/>
      </xdr:nvGrpSpPr>
      <xdr:grpSpPr>
        <a:xfrm>
          <a:off x="8077200" y="3562350"/>
          <a:ext cx="38100" cy="1400175"/>
          <a:chOff x="5341238" y="3079913"/>
          <a:chExt cx="9525" cy="1400175"/>
        </a:xfrm>
      </xdr:grpSpPr>
      <xdr:cxnSp macro="">
        <xdr:nvCxnSpPr>
          <xdr:cNvPr id="6" name="Shape 5"/>
          <xdr:cNvCxnSpPr/>
        </xdr:nvCxnSpPr>
        <xdr:spPr>
          <a:xfrm>
            <a:off x="5341238" y="3079913"/>
            <a:ext cx="9525" cy="140017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15</xdr:col>
      <xdr:colOff>628650</xdr:colOff>
      <xdr:row>15</xdr:row>
      <xdr:rowOff>0</xdr:rowOff>
    </xdr:from>
    <xdr:ext cx="1590675" cy="676275"/>
    <xdr:sp macro="" textlink="">
      <xdr:nvSpPr>
        <xdr:cNvPr id="7" name="Shape 6"/>
        <xdr:cNvSpPr txBox="1"/>
      </xdr:nvSpPr>
      <xdr:spPr>
        <a:xfrm>
          <a:off x="4555425" y="3446625"/>
          <a:ext cx="1581150" cy="66675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Coste subactividad= Costes fijos totales - costes fijos X ratio actividad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685800</xdr:colOff>
      <xdr:row>16</xdr:row>
      <xdr:rowOff>142875</xdr:rowOff>
    </xdr:from>
    <xdr:ext cx="2486025" cy="295275"/>
    <xdr:grpSp>
      <xdr:nvGrpSpPr>
        <xdr:cNvPr id="8" name="Shape 2"/>
        <xdr:cNvGrpSpPr/>
      </xdr:nvGrpSpPr>
      <xdr:grpSpPr>
        <a:xfrm>
          <a:off x="9544050" y="3190875"/>
          <a:ext cx="2486025" cy="295275"/>
          <a:chOff x="4107750" y="3637125"/>
          <a:chExt cx="2476500" cy="285750"/>
        </a:xfrm>
      </xdr:grpSpPr>
      <xdr:cxnSp macro="">
        <xdr:nvCxnSpPr>
          <xdr:cNvPr id="9" name="Shape 7"/>
          <xdr:cNvCxnSpPr/>
        </xdr:nvCxnSpPr>
        <xdr:spPr>
          <a:xfrm flipH="1">
            <a:off x="4107750" y="3637125"/>
            <a:ext cx="2476500" cy="2857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15</xdr:col>
      <xdr:colOff>676275</xdr:colOff>
      <xdr:row>20</xdr:row>
      <xdr:rowOff>123825</xdr:rowOff>
    </xdr:from>
    <xdr:ext cx="1581150" cy="781050"/>
    <xdr:sp macro="" textlink="">
      <xdr:nvSpPr>
        <xdr:cNvPr id="10" name="Shape 8"/>
        <xdr:cNvSpPr txBox="1"/>
      </xdr:nvSpPr>
      <xdr:spPr>
        <a:xfrm>
          <a:off x="4560188" y="3394238"/>
          <a:ext cx="1571625" cy="771525"/>
        </a:xfrm>
        <a:prstGeom prst="rect">
          <a:avLst/>
        </a:prstGeom>
        <a:solidFill>
          <a:srgbClr val="F7CAA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Beneficio sobreactividad= Costes fijos X ratio actividad - Costes fijos totales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609600</xdr:colOff>
      <xdr:row>18</xdr:row>
      <xdr:rowOff>123825</xdr:rowOff>
    </xdr:from>
    <xdr:ext cx="695325" cy="676275"/>
    <xdr:grpSp>
      <xdr:nvGrpSpPr>
        <xdr:cNvPr id="11" name="Shape 2"/>
        <xdr:cNvGrpSpPr/>
      </xdr:nvGrpSpPr>
      <xdr:grpSpPr>
        <a:xfrm>
          <a:off x="11296650" y="3552825"/>
          <a:ext cx="695325" cy="676275"/>
          <a:chOff x="5003100" y="3446625"/>
          <a:chExt cx="685800" cy="666750"/>
        </a:xfrm>
      </xdr:grpSpPr>
      <xdr:cxnSp macro="">
        <xdr:nvCxnSpPr>
          <xdr:cNvPr id="12" name="Shape 9"/>
          <xdr:cNvCxnSpPr/>
        </xdr:nvCxnSpPr>
        <xdr:spPr>
          <a:xfrm>
            <a:off x="5003100" y="3446625"/>
            <a:ext cx="685800" cy="6667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0"/>
  <sheetViews>
    <sheetView tabSelected="1" workbookViewId="0">
      <selection activeCell="Q8" sqref="Q8"/>
    </sheetView>
  </sheetViews>
  <sheetFormatPr baseColWidth="10" defaultColWidth="14.42578125" defaultRowHeight="15" customHeight="1" x14ac:dyDescent="0.25"/>
  <cols>
    <col min="1" max="3" width="10.7109375" customWidth="1"/>
    <col min="4" max="4" width="13" customWidth="1"/>
    <col min="5" max="11" width="10.7109375" customWidth="1"/>
    <col min="12" max="12" width="12.7109375" customWidth="1"/>
    <col min="13" max="14" width="13.7109375" customWidth="1"/>
    <col min="15" max="26" width="10.7109375" customWidth="1"/>
  </cols>
  <sheetData>
    <row r="2" spans="1:15" x14ac:dyDescent="0.25">
      <c r="N2" s="1" t="s">
        <v>0</v>
      </c>
    </row>
    <row r="3" spans="1:15" x14ac:dyDescent="0.25">
      <c r="B3" s="2" t="s">
        <v>1</v>
      </c>
      <c r="D3" s="3">
        <v>18</v>
      </c>
      <c r="H3" s="2" t="s">
        <v>2</v>
      </c>
      <c r="N3" s="1" t="s">
        <v>3</v>
      </c>
    </row>
    <row r="4" spans="1:15" x14ac:dyDescent="0.25">
      <c r="B4" s="2" t="s">
        <v>4</v>
      </c>
      <c r="D4" s="3">
        <v>6</v>
      </c>
      <c r="H4" s="4">
        <v>500</v>
      </c>
      <c r="I4" s="4">
        <v>600</v>
      </c>
      <c r="J4" s="4">
        <v>1000</v>
      </c>
      <c r="K4" s="4">
        <v>1100</v>
      </c>
      <c r="N4" t="s">
        <v>52</v>
      </c>
    </row>
    <row r="5" spans="1:15" x14ac:dyDescent="0.25">
      <c r="B5" s="2" t="s">
        <v>5</v>
      </c>
      <c r="D5" s="5">
        <v>3000</v>
      </c>
      <c r="N5" s="1" t="s">
        <v>6</v>
      </c>
    </row>
    <row r="6" spans="1:15" x14ac:dyDescent="0.25">
      <c r="B6" s="2" t="s">
        <v>7</v>
      </c>
      <c r="D6" s="4">
        <v>1000</v>
      </c>
    </row>
    <row r="7" spans="1:15" x14ac:dyDescent="0.25">
      <c r="B7" s="2" t="s">
        <v>8</v>
      </c>
      <c r="D7" s="4">
        <v>500</v>
      </c>
    </row>
    <row r="9" spans="1:15" x14ac:dyDescent="0.25">
      <c r="A9" s="6" t="s">
        <v>9</v>
      </c>
      <c r="B9" s="6"/>
      <c r="C9" s="6"/>
      <c r="D9" s="6"/>
      <c r="E9" s="6"/>
      <c r="F9" s="6"/>
      <c r="G9" s="6"/>
      <c r="H9" s="6"/>
      <c r="I9" s="6" t="s">
        <v>10</v>
      </c>
    </row>
    <row r="10" spans="1:15" x14ac:dyDescent="0.25">
      <c r="L10" s="7">
        <f t="shared" ref="L10:O10" si="0">+L11/$D$6</f>
        <v>0.5</v>
      </c>
      <c r="M10" s="7">
        <f t="shared" si="0"/>
        <v>0.6</v>
      </c>
      <c r="N10" s="7">
        <f t="shared" si="0"/>
        <v>1</v>
      </c>
      <c r="O10" s="7">
        <f t="shared" si="0"/>
        <v>1.1000000000000001</v>
      </c>
    </row>
    <row r="11" spans="1:15" x14ac:dyDescent="0.25">
      <c r="D11" s="8">
        <f t="shared" ref="D11:G11" si="1">+H4</f>
        <v>500</v>
      </c>
      <c r="E11" s="8">
        <f t="shared" si="1"/>
        <v>600</v>
      </c>
      <c r="F11" s="8">
        <f t="shared" si="1"/>
        <v>1000</v>
      </c>
      <c r="G11" s="8">
        <f t="shared" si="1"/>
        <v>1100</v>
      </c>
      <c r="L11" s="8">
        <f t="shared" ref="L11:O11" si="2">+H4</f>
        <v>500</v>
      </c>
      <c r="M11" s="8">
        <f t="shared" si="2"/>
        <v>600</v>
      </c>
      <c r="N11" s="8">
        <f t="shared" si="2"/>
        <v>1000</v>
      </c>
      <c r="O11" s="8">
        <f t="shared" si="2"/>
        <v>1100</v>
      </c>
    </row>
    <row r="12" spans="1:15" x14ac:dyDescent="0.25">
      <c r="A12" s="9" t="s">
        <v>11</v>
      </c>
      <c r="B12" s="10"/>
      <c r="C12" s="11"/>
      <c r="D12" s="12">
        <f>+D11*D4</f>
        <v>3000</v>
      </c>
      <c r="E12" s="12">
        <f>+E11*D4</f>
        <v>3600</v>
      </c>
      <c r="F12" s="12">
        <f>+F11*D4</f>
        <v>6000</v>
      </c>
      <c r="G12" s="12">
        <f>+G11*D4</f>
        <v>6600</v>
      </c>
      <c r="I12" s="9" t="s">
        <v>11</v>
      </c>
      <c r="J12" s="10"/>
      <c r="K12" s="11"/>
      <c r="L12" s="12">
        <f t="shared" ref="L12:O12" si="3">+$D$4*H4</f>
        <v>3000</v>
      </c>
      <c r="M12" s="12">
        <f t="shared" si="3"/>
        <v>3600</v>
      </c>
      <c r="N12" s="12">
        <f t="shared" si="3"/>
        <v>6000</v>
      </c>
      <c r="O12" s="12">
        <f t="shared" si="3"/>
        <v>6600</v>
      </c>
    </row>
    <row r="13" spans="1:15" x14ac:dyDescent="0.25">
      <c r="A13" s="9" t="s">
        <v>12</v>
      </c>
      <c r="B13" s="10"/>
      <c r="C13" s="11"/>
      <c r="D13" s="12">
        <f>+D5</f>
        <v>3000</v>
      </c>
      <c r="E13" s="12">
        <f>+D5</f>
        <v>3000</v>
      </c>
      <c r="F13" s="12">
        <f>+D5</f>
        <v>3000</v>
      </c>
      <c r="G13" s="12">
        <f>+D5</f>
        <v>3000</v>
      </c>
      <c r="I13" s="9" t="s">
        <v>13</v>
      </c>
      <c r="J13" s="10"/>
      <c r="K13" s="11"/>
      <c r="L13" s="12">
        <f t="shared" ref="L13:O13" si="4">+$D$5*L10</f>
        <v>1500</v>
      </c>
      <c r="M13" s="12">
        <f t="shared" si="4"/>
        <v>1800</v>
      </c>
      <c r="N13" s="12">
        <f t="shared" si="4"/>
        <v>3000</v>
      </c>
      <c r="O13" s="12">
        <f t="shared" si="4"/>
        <v>3300.0000000000005</v>
      </c>
    </row>
    <row r="14" spans="1:15" x14ac:dyDescent="0.25">
      <c r="A14" s="13" t="s">
        <v>14</v>
      </c>
      <c r="B14" s="14"/>
      <c r="C14" s="15"/>
      <c r="D14" s="16">
        <f t="shared" ref="D14:G14" si="5">SUM(D12:D13)</f>
        <v>6000</v>
      </c>
      <c r="E14" s="17">
        <f t="shared" si="5"/>
        <v>6600</v>
      </c>
      <c r="F14" s="17">
        <f t="shared" si="5"/>
        <v>9000</v>
      </c>
      <c r="G14" s="17">
        <f t="shared" si="5"/>
        <v>9600</v>
      </c>
      <c r="I14" s="13" t="s">
        <v>14</v>
      </c>
      <c r="J14" s="14"/>
      <c r="K14" s="15"/>
      <c r="L14" s="16">
        <f t="shared" ref="L14:O14" si="6">SUM(L12:L13)</f>
        <v>4500</v>
      </c>
      <c r="M14" s="16">
        <f t="shared" si="6"/>
        <v>5400</v>
      </c>
      <c r="N14" s="16">
        <f t="shared" si="6"/>
        <v>9000</v>
      </c>
      <c r="O14" s="16">
        <f t="shared" si="6"/>
        <v>9900</v>
      </c>
    </row>
    <row r="15" spans="1:15" x14ac:dyDescent="0.25">
      <c r="A15" s="18" t="s">
        <v>15</v>
      </c>
      <c r="B15" s="19"/>
      <c r="C15" s="20"/>
      <c r="D15" s="21">
        <f t="shared" ref="D15:G15" si="7">+D14/D11</f>
        <v>12</v>
      </c>
      <c r="E15" s="21">
        <f t="shared" si="7"/>
        <v>11</v>
      </c>
      <c r="F15" s="21">
        <f t="shared" si="7"/>
        <v>9</v>
      </c>
      <c r="G15" s="21">
        <f t="shared" si="7"/>
        <v>8.7272727272727266</v>
      </c>
      <c r="I15" s="18" t="s">
        <v>15</v>
      </c>
      <c r="J15" s="19"/>
      <c r="K15" s="20"/>
      <c r="L15" s="21">
        <f t="shared" ref="L15:O15" si="8">+L14/L11</f>
        <v>9</v>
      </c>
      <c r="M15" s="21">
        <f t="shared" si="8"/>
        <v>9</v>
      </c>
      <c r="N15" s="21">
        <f t="shared" si="8"/>
        <v>9</v>
      </c>
      <c r="O15" s="21">
        <f t="shared" si="8"/>
        <v>9</v>
      </c>
    </row>
    <row r="16" spans="1:15" x14ac:dyDescent="0.25">
      <c r="A16" s="9" t="s">
        <v>16</v>
      </c>
      <c r="B16" s="10"/>
      <c r="C16" s="11"/>
      <c r="D16" s="22">
        <f t="shared" ref="D16:G16" si="9">+$D$4</f>
        <v>6</v>
      </c>
      <c r="E16" s="22">
        <f t="shared" si="9"/>
        <v>6</v>
      </c>
      <c r="F16" s="22">
        <f t="shared" si="9"/>
        <v>6</v>
      </c>
      <c r="G16" s="22">
        <f t="shared" si="9"/>
        <v>6</v>
      </c>
      <c r="I16" s="9" t="s">
        <v>16</v>
      </c>
      <c r="J16" s="10"/>
      <c r="K16" s="11"/>
      <c r="L16" s="23">
        <f t="shared" ref="L16:O16" si="10">+$D$4</f>
        <v>6</v>
      </c>
      <c r="M16" s="23">
        <f t="shared" si="10"/>
        <v>6</v>
      </c>
      <c r="N16" s="23">
        <f t="shared" si="10"/>
        <v>6</v>
      </c>
      <c r="O16" s="23">
        <f t="shared" si="10"/>
        <v>6</v>
      </c>
    </row>
    <row r="17" spans="1:16" x14ac:dyDescent="0.25">
      <c r="A17" s="9" t="s">
        <v>17</v>
      </c>
      <c r="B17" s="10"/>
      <c r="C17" s="11"/>
      <c r="D17" s="22">
        <f t="shared" ref="D17:G17" si="11">+D15-D16</f>
        <v>6</v>
      </c>
      <c r="E17" s="22">
        <f t="shared" si="11"/>
        <v>5</v>
      </c>
      <c r="F17" s="22">
        <f t="shared" si="11"/>
        <v>3</v>
      </c>
      <c r="G17" s="22">
        <f t="shared" si="11"/>
        <v>2.7272727272727266</v>
      </c>
      <c r="I17" s="9" t="s">
        <v>17</v>
      </c>
      <c r="J17" s="10"/>
      <c r="K17" s="11"/>
      <c r="L17" s="23">
        <f t="shared" ref="L17:O17" si="12">+L15-L16</f>
        <v>3</v>
      </c>
      <c r="M17" s="23">
        <f t="shared" si="12"/>
        <v>3</v>
      </c>
      <c r="N17" s="23">
        <f t="shared" si="12"/>
        <v>3</v>
      </c>
      <c r="O17" s="23">
        <f t="shared" si="12"/>
        <v>3</v>
      </c>
    </row>
    <row r="18" spans="1:16" x14ac:dyDescent="0.25">
      <c r="A18" s="24"/>
      <c r="B18" s="24"/>
      <c r="C18" s="24"/>
      <c r="D18" s="25"/>
      <c r="E18" s="25"/>
      <c r="F18" s="25"/>
      <c r="G18" s="25"/>
      <c r="I18" s="24"/>
      <c r="J18" s="24"/>
      <c r="K18" s="24"/>
      <c r="L18" s="25"/>
      <c r="M18" s="25"/>
      <c r="N18" s="25"/>
      <c r="O18" s="25"/>
    </row>
    <row r="19" spans="1:16" x14ac:dyDescent="0.25">
      <c r="A19" s="24"/>
      <c r="B19" s="24"/>
      <c r="C19" s="24"/>
      <c r="D19" s="25"/>
      <c r="E19" s="25"/>
      <c r="F19" s="25"/>
      <c r="G19" s="25"/>
      <c r="I19" s="26" t="s">
        <v>18</v>
      </c>
      <c r="J19" s="27"/>
      <c r="K19" s="28"/>
      <c r="L19" s="29">
        <f t="shared" ref="L19:N19" si="13">+$D$5-L13</f>
        <v>1500</v>
      </c>
      <c r="M19" s="29">
        <f t="shared" si="13"/>
        <v>1200</v>
      </c>
      <c r="N19" s="29">
        <f t="shared" si="13"/>
        <v>0</v>
      </c>
      <c r="O19" s="30">
        <f>-$D$5+O13</f>
        <v>300.00000000000045</v>
      </c>
    </row>
    <row r="20" spans="1:16" x14ac:dyDescent="0.25">
      <c r="L20" s="31" t="s">
        <v>19</v>
      </c>
      <c r="M20" s="31"/>
      <c r="N20" s="31"/>
      <c r="O20" s="31"/>
      <c r="P20" s="31"/>
    </row>
    <row r="21" spans="1:16" ht="15.75" customHeight="1" x14ac:dyDescent="0.25">
      <c r="A21" s="6" t="s">
        <v>20</v>
      </c>
      <c r="I21" s="6" t="s">
        <v>20</v>
      </c>
    </row>
    <row r="22" spans="1:16" ht="15.75" customHeight="1" x14ac:dyDescent="0.25">
      <c r="A22" s="4">
        <f>+D7</f>
        <v>500</v>
      </c>
      <c r="D22" s="24"/>
      <c r="E22" s="24"/>
      <c r="F22" s="24"/>
      <c r="G22" s="24"/>
      <c r="I22" s="4">
        <f>+A22</f>
        <v>500</v>
      </c>
      <c r="L22" s="24"/>
      <c r="M22" s="24"/>
      <c r="N22" s="24"/>
      <c r="O22" s="24"/>
    </row>
    <row r="23" spans="1:16" ht="15.75" customHeight="1" x14ac:dyDescent="0.25">
      <c r="A23" s="9" t="s">
        <v>21</v>
      </c>
      <c r="B23" s="10"/>
      <c r="C23" s="11"/>
      <c r="D23" s="32">
        <f>+A22*D3</f>
        <v>9000</v>
      </c>
      <c r="E23" s="32">
        <f t="shared" ref="E23:G23" si="14">+D23</f>
        <v>9000</v>
      </c>
      <c r="F23" s="32">
        <f t="shared" si="14"/>
        <v>9000</v>
      </c>
      <c r="G23" s="32">
        <f t="shared" si="14"/>
        <v>9000</v>
      </c>
      <c r="I23" s="9" t="s">
        <v>21</v>
      </c>
      <c r="J23" s="10"/>
      <c r="K23" s="11"/>
      <c r="L23" s="32">
        <f>+I22*D3</f>
        <v>9000</v>
      </c>
      <c r="M23" s="32">
        <f t="shared" ref="M23:O23" si="15">+L23</f>
        <v>9000</v>
      </c>
      <c r="N23" s="32">
        <f t="shared" si="15"/>
        <v>9000</v>
      </c>
      <c r="O23" s="32">
        <f t="shared" si="15"/>
        <v>9000</v>
      </c>
    </row>
    <row r="24" spans="1:16" ht="15.75" customHeight="1" x14ac:dyDescent="0.25">
      <c r="A24" s="9" t="s">
        <v>22</v>
      </c>
      <c r="B24" s="10"/>
      <c r="C24" s="11"/>
      <c r="D24" s="32">
        <f>-A22*D15</f>
        <v>-6000</v>
      </c>
      <c r="E24" s="32">
        <f>-A22*E15</f>
        <v>-5500</v>
      </c>
      <c r="F24" s="32">
        <f>-A22*F15</f>
        <v>-4500</v>
      </c>
      <c r="G24" s="32">
        <f>-A22*G15</f>
        <v>-4363.6363636363631</v>
      </c>
      <c r="I24" s="9" t="s">
        <v>22</v>
      </c>
      <c r="J24" s="10"/>
      <c r="K24" s="11"/>
      <c r="L24" s="32">
        <f>-I22*L15</f>
        <v>-4500</v>
      </c>
      <c r="M24" s="32">
        <f>-I22*M15</f>
        <v>-4500</v>
      </c>
      <c r="N24" s="32">
        <f>-I22*N15</f>
        <v>-4500</v>
      </c>
      <c r="O24" s="32">
        <f>-I22*O15</f>
        <v>-4500</v>
      </c>
    </row>
    <row r="25" spans="1:16" ht="15.75" customHeight="1" x14ac:dyDescent="0.25">
      <c r="A25" s="18" t="s">
        <v>23</v>
      </c>
      <c r="B25" s="19"/>
      <c r="C25" s="20"/>
      <c r="D25" s="33">
        <f t="shared" ref="D25:E25" si="16">SUM(D23:D24)</f>
        <v>3000</v>
      </c>
      <c r="E25" s="33">
        <f t="shared" si="16"/>
        <v>3500</v>
      </c>
      <c r="F25" s="33">
        <f t="shared" ref="F25:G25" si="17">+F23+F24</f>
        <v>4500</v>
      </c>
      <c r="G25" s="33">
        <f t="shared" si="17"/>
        <v>4636.3636363636369</v>
      </c>
      <c r="I25" s="34" t="s">
        <v>23</v>
      </c>
      <c r="J25" s="35"/>
      <c r="K25" s="36"/>
      <c r="L25" s="33">
        <f t="shared" ref="L25:M25" si="18">SUM(L23:L24)</f>
        <v>4500</v>
      </c>
      <c r="M25" s="33">
        <f t="shared" si="18"/>
        <v>4500</v>
      </c>
      <c r="N25" s="33">
        <f t="shared" ref="N25:O25" si="19">+N23+N24</f>
        <v>4500</v>
      </c>
      <c r="O25" s="33">
        <f t="shared" si="19"/>
        <v>4500</v>
      </c>
    </row>
    <row r="26" spans="1:16" ht="15.75" customHeight="1" x14ac:dyDescent="0.25">
      <c r="A26" s="37" t="s">
        <v>24</v>
      </c>
      <c r="B26" s="24"/>
      <c r="C26" s="24"/>
      <c r="D26" s="38"/>
      <c r="E26" s="38"/>
      <c r="F26" s="38"/>
      <c r="G26" s="38"/>
      <c r="H26" s="24"/>
      <c r="I26" s="39" t="s">
        <v>18</v>
      </c>
      <c r="J26" s="10"/>
      <c r="K26" s="11"/>
      <c r="L26" s="40">
        <f t="shared" ref="L26:N26" si="20">-L19</f>
        <v>-1500</v>
      </c>
      <c r="M26" s="32">
        <f t="shared" si="20"/>
        <v>-1200</v>
      </c>
      <c r="N26" s="32">
        <f t="shared" si="20"/>
        <v>0</v>
      </c>
      <c r="O26" s="32">
        <f>+O19</f>
        <v>300.00000000000045</v>
      </c>
    </row>
    <row r="27" spans="1:16" ht="15.75" customHeight="1" x14ac:dyDescent="0.25">
      <c r="A27" s="18" t="s">
        <v>25</v>
      </c>
      <c r="B27" s="19"/>
      <c r="C27" s="20"/>
      <c r="D27" s="33">
        <f t="shared" ref="D27:G27" si="21">+D25+D26</f>
        <v>3000</v>
      </c>
      <c r="E27" s="33">
        <f t="shared" si="21"/>
        <v>3500</v>
      </c>
      <c r="F27" s="33">
        <f t="shared" si="21"/>
        <v>4500</v>
      </c>
      <c r="G27" s="33">
        <f t="shared" si="21"/>
        <v>4636.3636363636369</v>
      </c>
      <c r="H27" s="24"/>
      <c r="I27" s="41" t="s">
        <v>25</v>
      </c>
      <c r="J27" s="42"/>
      <c r="K27" s="43"/>
      <c r="L27" s="33">
        <f t="shared" ref="L27:O27" si="22">+L25+L26</f>
        <v>3000</v>
      </c>
      <c r="M27" s="33">
        <f t="shared" si="22"/>
        <v>3300</v>
      </c>
      <c r="N27" s="33">
        <f t="shared" si="22"/>
        <v>4500</v>
      </c>
      <c r="O27" s="33">
        <f t="shared" si="22"/>
        <v>4800</v>
      </c>
    </row>
    <row r="28" spans="1:16" ht="15.75" customHeight="1" x14ac:dyDescent="0.25"/>
    <row r="29" spans="1:16" ht="15.75" customHeight="1" x14ac:dyDescent="0.25">
      <c r="A29" s="6" t="s">
        <v>26</v>
      </c>
      <c r="I29" s="6" t="s">
        <v>26</v>
      </c>
    </row>
    <row r="30" spans="1:16" ht="15.75" customHeight="1" x14ac:dyDescent="0.25">
      <c r="A30" s="9" t="s">
        <v>27</v>
      </c>
      <c r="B30" s="10"/>
      <c r="C30" s="11"/>
      <c r="D30" s="44">
        <f>+D11-A22</f>
        <v>0</v>
      </c>
      <c r="E30" s="44">
        <f>+E11-A22</f>
        <v>100</v>
      </c>
      <c r="F30" s="44">
        <f t="shared" ref="F30:G30" si="23">+F11-A22</f>
        <v>500</v>
      </c>
      <c r="G30" s="44">
        <f t="shared" si="23"/>
        <v>1100</v>
      </c>
      <c r="I30" s="9" t="s">
        <v>27</v>
      </c>
      <c r="J30" s="10"/>
      <c r="K30" s="11"/>
      <c r="L30" s="44">
        <f>+L11-I22</f>
        <v>0</v>
      </c>
      <c r="M30" s="44">
        <f>+M11-I22</f>
        <v>100</v>
      </c>
      <c r="N30" s="44">
        <f t="shared" ref="N30:O30" si="24">+N11-I22</f>
        <v>500</v>
      </c>
      <c r="O30" s="44">
        <f t="shared" si="24"/>
        <v>1100</v>
      </c>
    </row>
    <row r="31" spans="1:16" ht="15.75" customHeight="1" x14ac:dyDescent="0.25">
      <c r="A31" s="18" t="s">
        <v>28</v>
      </c>
      <c r="B31" s="19"/>
      <c r="C31" s="20"/>
      <c r="D31" s="45">
        <f t="shared" ref="D31:G31" si="25">+D30*D15</f>
        <v>0</v>
      </c>
      <c r="E31" s="45">
        <f t="shared" si="25"/>
        <v>1100</v>
      </c>
      <c r="F31" s="45">
        <f t="shared" si="25"/>
        <v>4500</v>
      </c>
      <c r="G31" s="45">
        <f t="shared" si="25"/>
        <v>9600</v>
      </c>
      <c r="I31" s="18" t="s">
        <v>28</v>
      </c>
      <c r="J31" s="19"/>
      <c r="K31" s="20"/>
      <c r="L31" s="45">
        <f t="shared" ref="L31:O31" si="26">+L30*L15</f>
        <v>0</v>
      </c>
      <c r="M31" s="45">
        <f t="shared" si="26"/>
        <v>900</v>
      </c>
      <c r="N31" s="45">
        <f t="shared" si="26"/>
        <v>4500</v>
      </c>
      <c r="O31" s="45">
        <f t="shared" si="26"/>
        <v>9900</v>
      </c>
    </row>
    <row r="32" spans="1:16" ht="15.75" customHeight="1" x14ac:dyDescent="0.25"/>
    <row r="33" spans="1:9" ht="15.75" customHeight="1" x14ac:dyDescent="0.25">
      <c r="A33" s="46" t="s">
        <v>29</v>
      </c>
      <c r="B33" s="46"/>
      <c r="C33" s="46"/>
      <c r="D33" s="46"/>
      <c r="E33" s="46"/>
      <c r="I33" s="6" t="s">
        <v>30</v>
      </c>
    </row>
    <row r="34" spans="1:9" ht="15.75" customHeight="1" x14ac:dyDescent="0.25">
      <c r="A34" s="46" t="s">
        <v>31</v>
      </c>
      <c r="B34" s="46"/>
      <c r="C34" s="46"/>
      <c r="D34" s="46"/>
      <c r="E34" s="46"/>
    </row>
    <row r="35" spans="1:9" ht="15.75" customHeight="1" x14ac:dyDescent="0.25">
      <c r="A35" s="46" t="s">
        <v>32</v>
      </c>
      <c r="B35" s="46"/>
      <c r="C35" s="46"/>
      <c r="D35" s="46"/>
      <c r="E35" s="46"/>
      <c r="F35" s="47" t="s">
        <v>15</v>
      </c>
      <c r="I35" s="2" t="s">
        <v>33</v>
      </c>
    </row>
    <row r="36" spans="1:9" ht="15.75" customHeight="1" x14ac:dyDescent="0.25">
      <c r="A36" s="46" t="s">
        <v>34</v>
      </c>
      <c r="B36" s="46"/>
      <c r="C36" s="46"/>
      <c r="D36" s="46"/>
      <c r="E36" s="46"/>
      <c r="I36" s="2" t="s">
        <v>35</v>
      </c>
    </row>
    <row r="37" spans="1:9" ht="15.75" customHeight="1" x14ac:dyDescent="0.25">
      <c r="A37" s="46" t="s">
        <v>36</v>
      </c>
      <c r="B37" s="46"/>
      <c r="C37" s="46"/>
      <c r="D37" s="46"/>
      <c r="E37" s="46"/>
      <c r="F37" s="47" t="s">
        <v>16</v>
      </c>
      <c r="I37" s="2" t="s">
        <v>37</v>
      </c>
    </row>
    <row r="38" spans="1:9" ht="15.75" customHeight="1" x14ac:dyDescent="0.25"/>
    <row r="39" spans="1:9" ht="15.75" customHeight="1" x14ac:dyDescent="0.25">
      <c r="F39" s="47" t="s">
        <v>17</v>
      </c>
      <c r="I39" s="2" t="s">
        <v>38</v>
      </c>
    </row>
    <row r="40" spans="1:9" ht="15.75" customHeight="1" x14ac:dyDescent="0.25">
      <c r="I40" s="2" t="s">
        <v>39</v>
      </c>
    </row>
    <row r="41" spans="1:9" ht="15.75" customHeight="1" x14ac:dyDescent="0.25">
      <c r="F41" s="47" t="s">
        <v>23</v>
      </c>
      <c r="I41" s="2" t="s">
        <v>40</v>
      </c>
    </row>
    <row r="42" spans="1:9" ht="15.75" customHeight="1" x14ac:dyDescent="0.25">
      <c r="I42" s="2" t="s">
        <v>41</v>
      </c>
    </row>
    <row r="43" spans="1:9" ht="15.75" customHeight="1" x14ac:dyDescent="0.25">
      <c r="F43" s="47" t="s">
        <v>25</v>
      </c>
      <c r="I43" s="2" t="s">
        <v>42</v>
      </c>
    </row>
    <row r="44" spans="1:9" ht="15.75" customHeight="1" x14ac:dyDescent="0.25">
      <c r="I44" s="2" t="s">
        <v>43</v>
      </c>
    </row>
    <row r="45" spans="1:9" ht="15.75" customHeight="1" x14ac:dyDescent="0.25"/>
    <row r="46" spans="1:9" ht="15.75" customHeight="1" x14ac:dyDescent="0.25">
      <c r="F46" s="47" t="s">
        <v>26</v>
      </c>
      <c r="I46" s="2" t="s">
        <v>44</v>
      </c>
    </row>
    <row r="47" spans="1:9" ht="15.75" customHeight="1" x14ac:dyDescent="0.25">
      <c r="I47" s="2" t="s">
        <v>45</v>
      </c>
    </row>
    <row r="48" spans="1:9" ht="15.75" customHeight="1" x14ac:dyDescent="0.25">
      <c r="I48" s="2" t="s">
        <v>46</v>
      </c>
    </row>
    <row r="49" spans="6:12" ht="15.75" customHeight="1" x14ac:dyDescent="0.25"/>
    <row r="50" spans="6:12" ht="15.75" customHeight="1" x14ac:dyDescent="0.25">
      <c r="F50" s="47" t="s">
        <v>47</v>
      </c>
      <c r="G50" s="47"/>
      <c r="H50" s="47"/>
      <c r="I50" s="47"/>
      <c r="J50" s="47" t="s">
        <v>48</v>
      </c>
      <c r="K50" s="47"/>
      <c r="L50" s="47"/>
    </row>
    <row r="51" spans="6:12" ht="15.75" customHeight="1" x14ac:dyDescent="0.25">
      <c r="I51" s="2" t="s">
        <v>49</v>
      </c>
    </row>
    <row r="52" spans="6:12" ht="15.75" customHeight="1" x14ac:dyDescent="0.25">
      <c r="I52" s="2" t="s">
        <v>50</v>
      </c>
    </row>
    <row r="53" spans="6:12" ht="15.75" customHeight="1" x14ac:dyDescent="0.25"/>
    <row r="54" spans="6:12" ht="15.75" customHeight="1" x14ac:dyDescent="0.25">
      <c r="I54" s="2" t="s">
        <v>51</v>
      </c>
    </row>
    <row r="55" spans="6:12" ht="15.75" customHeight="1" x14ac:dyDescent="0.25"/>
    <row r="56" spans="6:12" ht="15.75" customHeight="1" x14ac:dyDescent="0.25"/>
    <row r="57" spans="6:12" ht="15.75" customHeight="1" x14ac:dyDescent="0.25"/>
    <row r="58" spans="6:12" ht="15.75" customHeight="1" x14ac:dyDescent="0.25"/>
    <row r="59" spans="6:12" ht="15.75" customHeight="1" x14ac:dyDescent="0.25"/>
    <row r="60" spans="6:12" ht="15.75" customHeight="1" x14ac:dyDescent="0.25"/>
    <row r="61" spans="6:12" ht="15.75" customHeight="1" x14ac:dyDescent="0.25"/>
    <row r="62" spans="6:12" ht="15.75" customHeight="1" x14ac:dyDescent="0.25"/>
    <row r="63" spans="6:12" ht="15.75" customHeight="1" x14ac:dyDescent="0.25"/>
    <row r="64" spans="6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 imputacion racional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CFB</dc:creator>
  <cp:lastModifiedBy>user</cp:lastModifiedBy>
  <dcterms:created xsi:type="dcterms:W3CDTF">2016-03-03T09:13:00Z</dcterms:created>
  <dcterms:modified xsi:type="dcterms:W3CDTF">2023-09-07T14:29:53Z</dcterms:modified>
</cp:coreProperties>
</file>