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40" windowWidth="28215" windowHeight="13230"/>
  </bookViews>
  <sheets>
    <sheet name="Hoja1" sheetId="1" r:id="rId1"/>
  </sheets>
  <calcPr calcId="145621"/>
  <extLst>
    <ext uri="GoogleSheetsCustomDataVersion2">
      <go:sheetsCustomData xmlns:go="http://customooxmlschemas.google.com/" r:id="rId5" roundtripDataChecksum="uwFYjKrUwzpvoZqb+45+18cUo7OCZDUg/cHcqfHhdUs="/>
    </ext>
  </extLst>
</workbook>
</file>

<file path=xl/calcChain.xml><?xml version="1.0" encoding="utf-8"?>
<calcChain xmlns="http://schemas.openxmlformats.org/spreadsheetml/2006/main">
  <c r="Q14" i="1" l="1"/>
  <c r="I14" i="1" s="1"/>
  <c r="O14" i="1"/>
  <c r="P14" i="1" s="1"/>
  <c r="M14" i="1"/>
  <c r="N14" i="1" s="1"/>
  <c r="K14" i="1"/>
  <c r="L14" i="1" s="1"/>
  <c r="H14" i="1"/>
  <c r="G14" i="1"/>
  <c r="Q13" i="1"/>
  <c r="I13" i="1" s="1"/>
  <c r="M13" i="1"/>
  <c r="N13" i="1" s="1"/>
  <c r="H13" i="1"/>
  <c r="G13" i="1"/>
  <c r="E13" i="1"/>
  <c r="E12" i="1" s="1"/>
  <c r="H12" i="1"/>
  <c r="G12" i="1"/>
  <c r="H11" i="1"/>
  <c r="G11" i="1"/>
  <c r="H10" i="1"/>
  <c r="G10" i="1"/>
  <c r="H9" i="1"/>
  <c r="G9" i="1"/>
  <c r="S8" i="1"/>
  <c r="H8" i="1"/>
  <c r="G8" i="1"/>
  <c r="H7" i="1"/>
  <c r="G7" i="1"/>
  <c r="H6" i="1"/>
  <c r="G6" i="1"/>
  <c r="H5" i="1"/>
  <c r="G5" i="1"/>
  <c r="O12" i="1" l="1"/>
  <c r="P12" i="1" s="1"/>
  <c r="K12" i="1"/>
  <c r="L12" i="1" s="1"/>
  <c r="E11" i="1"/>
  <c r="Q12" i="1"/>
  <c r="I12" i="1" s="1"/>
  <c r="M12" i="1"/>
  <c r="N12" i="1" s="1"/>
  <c r="K13" i="1"/>
  <c r="L13" i="1" s="1"/>
  <c r="O13" i="1"/>
  <c r="P13" i="1" s="1"/>
  <c r="K11" i="1" l="1"/>
  <c r="L11" i="1" s="1"/>
  <c r="Q11" i="1"/>
  <c r="I11" i="1" s="1"/>
  <c r="M11" i="1"/>
  <c r="N11" i="1" s="1"/>
  <c r="O11" i="1"/>
  <c r="P11" i="1" s="1"/>
  <c r="E10" i="1"/>
  <c r="Q10" i="1" l="1"/>
  <c r="I10" i="1" s="1"/>
  <c r="M10" i="1"/>
  <c r="N10" i="1" s="1"/>
  <c r="E9" i="1"/>
  <c r="O10" i="1"/>
  <c r="P10" i="1" s="1"/>
  <c r="K10" i="1"/>
  <c r="L10" i="1" s="1"/>
  <c r="K9" i="1" l="1"/>
  <c r="L9" i="1" s="1"/>
  <c r="O9" i="1"/>
  <c r="P9" i="1" s="1"/>
  <c r="E8" i="1"/>
  <c r="M9" i="1"/>
  <c r="N9" i="1" s="1"/>
  <c r="Q9" i="1"/>
  <c r="I9" i="1" s="1"/>
  <c r="E7" i="1" l="1"/>
  <c r="K8" i="1"/>
  <c r="L8" i="1" s="1"/>
  <c r="O8" i="1"/>
  <c r="P8" i="1" s="1"/>
  <c r="M8" i="1"/>
  <c r="N8" i="1" s="1"/>
  <c r="Q8" i="1"/>
  <c r="I8" i="1" s="1"/>
  <c r="O7" i="1" l="1"/>
  <c r="P7" i="1" s="1"/>
  <c r="K7" i="1"/>
  <c r="L7" i="1" s="1"/>
  <c r="E6" i="1"/>
  <c r="Q7" i="1"/>
  <c r="I7" i="1" s="1"/>
  <c r="M7" i="1"/>
  <c r="N7" i="1" s="1"/>
  <c r="M6" i="1" l="1"/>
  <c r="N6" i="1" s="1"/>
  <c r="O6" i="1"/>
  <c r="P6" i="1" s="1"/>
  <c r="Q6" i="1"/>
  <c r="I6" i="1" s="1"/>
  <c r="K6" i="1"/>
  <c r="L6" i="1" s="1"/>
  <c r="E5" i="1"/>
  <c r="E15" i="1" l="1"/>
  <c r="Q5" i="1"/>
  <c r="M5" i="1"/>
  <c r="O5" i="1"/>
  <c r="K5" i="1"/>
  <c r="Q15" i="1" l="1"/>
  <c r="I5" i="1"/>
  <c r="I15" i="1" s="1"/>
  <c r="P5" i="1"/>
  <c r="P15" i="1" s="1"/>
  <c r="O15" i="1"/>
  <c r="M15" i="1"/>
  <c r="N5" i="1"/>
  <c r="N15" i="1" s="1"/>
  <c r="L5" i="1"/>
  <c r="L15" i="1" s="1"/>
  <c r="K15" i="1"/>
</calcChain>
</file>

<file path=xl/sharedStrings.xml><?xml version="1.0" encoding="utf-8"?>
<sst xmlns="http://schemas.openxmlformats.org/spreadsheetml/2006/main" count="32" uniqueCount="32">
  <si>
    <t>MANUAL DIGITAL DE CONTABILIDAD DE GESTIÓN</t>
  </si>
  <si>
    <t>TEMA 9</t>
  </si>
  <si>
    <t>SOLUCIÓN CASO LINTERNAS SA</t>
  </si>
  <si>
    <t>ISBN- XXX</t>
  </si>
  <si>
    <t>Tipo de producto</t>
  </si>
  <si>
    <t>Unidades vendidas</t>
  </si>
  <si>
    <t>Precio $</t>
  </si>
  <si>
    <t>Precio €</t>
  </si>
  <si>
    <t>Precio Libras</t>
  </si>
  <si>
    <t>Ingresos en $</t>
  </si>
  <si>
    <t>Unidades zona
dólar</t>
  </si>
  <si>
    <t>Ingreso ventas
 en dólares</t>
  </si>
  <si>
    <t>Unidades zona
Euro</t>
  </si>
  <si>
    <t>Ingreso ventas
zona euro</t>
  </si>
  <si>
    <t>Unidades zona
Libra</t>
  </si>
  <si>
    <t>Ingreso ventas
zona libra</t>
  </si>
  <si>
    <t>Total Ingresos
en dólares</t>
  </si>
  <si>
    <t>Linternas Diseño 1</t>
  </si>
  <si>
    <t>Linternas Diseño 2</t>
  </si>
  <si>
    <t>Linternas Diseño 3</t>
  </si>
  <si>
    <t>Linternas Diseño 4</t>
  </si>
  <si>
    <t>Linternas Diseño 5</t>
  </si>
  <si>
    <t>Linternas Diseño 6</t>
  </si>
  <si>
    <t>Linternas Diseño 7</t>
  </si>
  <si>
    <t>Linternas Diseño 8</t>
  </si>
  <si>
    <t>Linternas Diseño 9</t>
  </si>
  <si>
    <t>Linternas Diseño 10</t>
  </si>
  <si>
    <t>TOTAL</t>
  </si>
  <si>
    <t>Tipo de cambio medio durante la semana primera</t>
  </si>
  <si>
    <t>Dólar</t>
  </si>
  <si>
    <t>Dólar/Euro</t>
  </si>
  <si>
    <t>Dólar/Libra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</si>
</sst>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double">
        <color theme="4"/>
      </right>
      <top style="double">
        <color theme="4"/>
      </top>
      <bottom style="double">
        <color theme="4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/>
    <xf numFmtId="4" fontId="2" fillId="0" borderId="0" xfId="0" applyNumberFormat="1" applyFont="1"/>
    <xf numFmtId="0" fontId="1" fillId="0" borderId="0" xfId="0" applyFont="1"/>
    <xf numFmtId="0" fontId="3" fillId="0" borderId="0" xfId="0" applyFont="1"/>
    <xf numFmtId="4" fontId="3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abSelected="1" workbookViewId="0"/>
  </sheetViews>
  <sheetFormatPr baseColWidth="10" defaultColWidth="14.42578125" defaultRowHeight="15" customHeight="1" x14ac:dyDescent="0.25"/>
  <cols>
    <col min="1" max="3" width="10.7109375" customWidth="1"/>
    <col min="4" max="4" width="20.28515625" customWidth="1"/>
    <col min="5" max="5" width="18.42578125" customWidth="1"/>
    <col min="6" max="6" width="10.7109375" customWidth="1"/>
    <col min="7" max="7" width="14.85546875" customWidth="1"/>
    <col min="8" max="8" width="16" customWidth="1"/>
    <col min="9" max="9" width="18.42578125" customWidth="1"/>
    <col min="10" max="10" width="3.7109375" customWidth="1"/>
    <col min="11" max="12" width="16.42578125" customWidth="1"/>
    <col min="13" max="14" width="18.5703125" customWidth="1"/>
    <col min="15" max="15" width="14.7109375" customWidth="1"/>
    <col min="16" max="16" width="18.7109375" customWidth="1"/>
    <col min="17" max="17" width="19.85546875" customWidth="1"/>
    <col min="18" max="26" width="10.7109375" customWidth="1"/>
  </cols>
  <sheetData>
    <row r="1" spans="1:19" x14ac:dyDescent="0.25">
      <c r="A1" s="1" t="s">
        <v>0</v>
      </c>
    </row>
    <row r="2" spans="1:19" x14ac:dyDescent="0.25">
      <c r="A2" s="1" t="s">
        <v>1</v>
      </c>
    </row>
    <row r="3" spans="1:19" x14ac:dyDescent="0.25">
      <c r="A3" s="1" t="s">
        <v>2</v>
      </c>
    </row>
    <row r="4" spans="1:19" ht="30" customHeight="1" x14ac:dyDescent="0.25">
      <c r="A4" s="1" t="s">
        <v>3</v>
      </c>
      <c r="D4" s="2" t="s">
        <v>4</v>
      </c>
      <c r="E4" s="3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5"/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</row>
    <row r="5" spans="1:19" x14ac:dyDescent="0.25">
      <c r="D5" s="2" t="s">
        <v>17</v>
      </c>
      <c r="E5" s="7">
        <f t="shared" ref="E5:E12" si="0">+E6+2000</f>
        <v>16700</v>
      </c>
      <c r="F5" s="8">
        <v>0.9</v>
      </c>
      <c r="G5" s="9">
        <f t="shared" ref="G5:G14" si="1">+F5*$F$19</f>
        <v>0.81</v>
      </c>
      <c r="H5" s="8">
        <f t="shared" ref="H5:H14" si="2">+F5*$G$19</f>
        <v>0.63900000000000001</v>
      </c>
      <c r="I5" s="7">
        <f t="shared" ref="I5:I14" si="3">+Q5</f>
        <v>15030</v>
      </c>
      <c r="J5" s="10"/>
      <c r="K5" s="7">
        <f t="shared" ref="K5:K14" si="4">+E5*0.6</f>
        <v>10020</v>
      </c>
      <c r="L5" s="7">
        <f t="shared" ref="L5:L14" si="5">+K5*F5</f>
        <v>9018</v>
      </c>
      <c r="M5" s="7">
        <f t="shared" ref="M5:M14" si="6">+E5*0.3</f>
        <v>5010</v>
      </c>
      <c r="N5" s="7">
        <f t="shared" ref="N5:N14" si="7">+M5*F5</f>
        <v>4509</v>
      </c>
      <c r="O5" s="7">
        <f t="shared" ref="O5:O14" si="8">+E5*0.1</f>
        <v>1670</v>
      </c>
      <c r="P5" s="7">
        <f t="shared" ref="P5:P14" si="9">+O5*F5</f>
        <v>1503</v>
      </c>
      <c r="Q5" s="7">
        <f t="shared" ref="Q5:Q14" si="10">+E5*F5</f>
        <v>15030</v>
      </c>
    </row>
    <row r="6" spans="1:19" x14ac:dyDescent="0.25">
      <c r="D6" s="2" t="s">
        <v>18</v>
      </c>
      <c r="E6" s="7">
        <f t="shared" si="0"/>
        <v>14700</v>
      </c>
      <c r="F6" s="8">
        <v>1.1000000000000001</v>
      </c>
      <c r="G6" s="9">
        <f t="shared" si="1"/>
        <v>0.9900000000000001</v>
      </c>
      <c r="H6" s="8">
        <f t="shared" si="2"/>
        <v>0.78100000000000003</v>
      </c>
      <c r="I6" s="7">
        <f t="shared" si="3"/>
        <v>16170.000000000002</v>
      </c>
      <c r="J6" s="10"/>
      <c r="K6" s="7">
        <f t="shared" si="4"/>
        <v>8820</v>
      </c>
      <c r="L6" s="7">
        <f t="shared" si="5"/>
        <v>9702</v>
      </c>
      <c r="M6" s="7">
        <f t="shared" si="6"/>
        <v>4410</v>
      </c>
      <c r="N6" s="7">
        <f t="shared" si="7"/>
        <v>4851</v>
      </c>
      <c r="O6" s="7">
        <f t="shared" si="8"/>
        <v>1470</v>
      </c>
      <c r="P6" s="7">
        <f t="shared" si="9"/>
        <v>1617.0000000000002</v>
      </c>
      <c r="Q6" s="7">
        <f t="shared" si="10"/>
        <v>16170.000000000002</v>
      </c>
    </row>
    <row r="7" spans="1:19" x14ac:dyDescent="0.25">
      <c r="D7" s="2" t="s">
        <v>19</v>
      </c>
      <c r="E7" s="7">
        <f t="shared" si="0"/>
        <v>12700</v>
      </c>
      <c r="F7" s="8">
        <v>1.1499999999999999</v>
      </c>
      <c r="G7" s="9">
        <f t="shared" si="1"/>
        <v>1.0349999999999999</v>
      </c>
      <c r="H7" s="8">
        <f t="shared" si="2"/>
        <v>0.81649999999999989</v>
      </c>
      <c r="I7" s="7">
        <f t="shared" si="3"/>
        <v>14604.999999999998</v>
      </c>
      <c r="J7" s="10"/>
      <c r="K7" s="7">
        <f t="shared" si="4"/>
        <v>7620</v>
      </c>
      <c r="L7" s="7">
        <f t="shared" si="5"/>
        <v>8763</v>
      </c>
      <c r="M7" s="7">
        <f t="shared" si="6"/>
        <v>3810</v>
      </c>
      <c r="N7" s="7">
        <f t="shared" si="7"/>
        <v>4381.5</v>
      </c>
      <c r="O7" s="7">
        <f t="shared" si="8"/>
        <v>1270</v>
      </c>
      <c r="P7" s="7">
        <f t="shared" si="9"/>
        <v>1460.5</v>
      </c>
      <c r="Q7" s="7">
        <f t="shared" si="10"/>
        <v>14604.999999999998</v>
      </c>
    </row>
    <row r="8" spans="1:19" x14ac:dyDescent="0.25">
      <c r="D8" s="2" t="s">
        <v>20</v>
      </c>
      <c r="E8" s="7">
        <f t="shared" si="0"/>
        <v>10700</v>
      </c>
      <c r="F8" s="8">
        <v>1.4</v>
      </c>
      <c r="G8" s="9">
        <f t="shared" si="1"/>
        <v>1.26</v>
      </c>
      <c r="H8" s="8">
        <f t="shared" si="2"/>
        <v>0.99399999999999988</v>
      </c>
      <c r="I8" s="7">
        <f t="shared" si="3"/>
        <v>14979.999999999998</v>
      </c>
      <c r="J8" s="10"/>
      <c r="K8" s="7">
        <f t="shared" si="4"/>
        <v>6420</v>
      </c>
      <c r="L8" s="7">
        <f t="shared" si="5"/>
        <v>8988</v>
      </c>
      <c r="M8" s="7">
        <f t="shared" si="6"/>
        <v>3210</v>
      </c>
      <c r="N8" s="7">
        <f t="shared" si="7"/>
        <v>4494</v>
      </c>
      <c r="O8" s="7">
        <f t="shared" si="8"/>
        <v>1070</v>
      </c>
      <c r="P8" s="7">
        <f t="shared" si="9"/>
        <v>1498</v>
      </c>
      <c r="Q8" s="7">
        <f t="shared" si="10"/>
        <v>14979.999999999998</v>
      </c>
      <c r="R8" s="11">
        <v>1</v>
      </c>
      <c r="S8" s="11">
        <f>+R8/1.1</f>
        <v>0.90909090909090906</v>
      </c>
    </row>
    <row r="9" spans="1:19" x14ac:dyDescent="0.25">
      <c r="D9" s="2" t="s">
        <v>21</v>
      </c>
      <c r="E9" s="7">
        <f t="shared" si="0"/>
        <v>8700</v>
      </c>
      <c r="F9" s="8">
        <v>2.5</v>
      </c>
      <c r="G9" s="9">
        <f t="shared" si="1"/>
        <v>2.25</v>
      </c>
      <c r="H9" s="8">
        <f t="shared" si="2"/>
        <v>1.7749999999999999</v>
      </c>
      <c r="I9" s="7">
        <f t="shared" si="3"/>
        <v>21750</v>
      </c>
      <c r="J9" s="10"/>
      <c r="K9" s="7">
        <f t="shared" si="4"/>
        <v>5220</v>
      </c>
      <c r="L9" s="7">
        <f t="shared" si="5"/>
        <v>13050</v>
      </c>
      <c r="M9" s="7">
        <f t="shared" si="6"/>
        <v>2610</v>
      </c>
      <c r="N9" s="7">
        <f t="shared" si="7"/>
        <v>6525</v>
      </c>
      <c r="O9" s="7">
        <f t="shared" si="8"/>
        <v>870</v>
      </c>
      <c r="P9" s="7">
        <f t="shared" si="9"/>
        <v>2175</v>
      </c>
      <c r="Q9" s="7">
        <f t="shared" si="10"/>
        <v>21750</v>
      </c>
    </row>
    <row r="10" spans="1:19" x14ac:dyDescent="0.25">
      <c r="D10" s="2" t="s">
        <v>22</v>
      </c>
      <c r="E10" s="7">
        <f t="shared" si="0"/>
        <v>6700</v>
      </c>
      <c r="F10" s="8">
        <v>3</v>
      </c>
      <c r="G10" s="9">
        <f t="shared" si="1"/>
        <v>2.7</v>
      </c>
      <c r="H10" s="8">
        <f t="shared" si="2"/>
        <v>2.13</v>
      </c>
      <c r="I10" s="7">
        <f t="shared" si="3"/>
        <v>20100</v>
      </c>
      <c r="J10" s="10"/>
      <c r="K10" s="7">
        <f t="shared" si="4"/>
        <v>4020</v>
      </c>
      <c r="L10" s="7">
        <f t="shared" si="5"/>
        <v>12060</v>
      </c>
      <c r="M10" s="7">
        <f t="shared" si="6"/>
        <v>2010</v>
      </c>
      <c r="N10" s="7">
        <f t="shared" si="7"/>
        <v>6030</v>
      </c>
      <c r="O10" s="7">
        <f t="shared" si="8"/>
        <v>670</v>
      </c>
      <c r="P10" s="7">
        <f t="shared" si="9"/>
        <v>2010</v>
      </c>
      <c r="Q10" s="7">
        <f t="shared" si="10"/>
        <v>20100</v>
      </c>
    </row>
    <row r="11" spans="1:19" x14ac:dyDescent="0.25">
      <c r="D11" s="2" t="s">
        <v>23</v>
      </c>
      <c r="E11" s="7">
        <f t="shared" si="0"/>
        <v>4700</v>
      </c>
      <c r="F11" s="8">
        <v>3.9</v>
      </c>
      <c r="G11" s="9">
        <f t="shared" si="1"/>
        <v>3.51</v>
      </c>
      <c r="H11" s="8">
        <f t="shared" si="2"/>
        <v>2.7689999999999997</v>
      </c>
      <c r="I11" s="7">
        <f t="shared" si="3"/>
        <v>18330</v>
      </c>
      <c r="J11" s="10"/>
      <c r="K11" s="7">
        <f t="shared" si="4"/>
        <v>2820</v>
      </c>
      <c r="L11" s="7">
        <f t="shared" si="5"/>
        <v>10998</v>
      </c>
      <c r="M11" s="7">
        <f t="shared" si="6"/>
        <v>1410</v>
      </c>
      <c r="N11" s="7">
        <f t="shared" si="7"/>
        <v>5499</v>
      </c>
      <c r="O11" s="7">
        <f t="shared" si="8"/>
        <v>470</v>
      </c>
      <c r="P11" s="7">
        <f t="shared" si="9"/>
        <v>1833</v>
      </c>
      <c r="Q11" s="7">
        <f t="shared" si="10"/>
        <v>18330</v>
      </c>
    </row>
    <row r="12" spans="1:19" x14ac:dyDescent="0.25">
      <c r="D12" s="2" t="s">
        <v>24</v>
      </c>
      <c r="E12" s="7">
        <f t="shared" si="0"/>
        <v>2700</v>
      </c>
      <c r="F12" s="8">
        <v>7</v>
      </c>
      <c r="G12" s="9">
        <f t="shared" si="1"/>
        <v>6.3</v>
      </c>
      <c r="H12" s="8">
        <f t="shared" si="2"/>
        <v>4.97</v>
      </c>
      <c r="I12" s="7">
        <f t="shared" si="3"/>
        <v>18900</v>
      </c>
      <c r="J12" s="10"/>
      <c r="K12" s="7">
        <f t="shared" si="4"/>
        <v>1620</v>
      </c>
      <c r="L12" s="7">
        <f t="shared" si="5"/>
        <v>11340</v>
      </c>
      <c r="M12" s="7">
        <f t="shared" si="6"/>
        <v>810</v>
      </c>
      <c r="N12" s="7">
        <f t="shared" si="7"/>
        <v>5670</v>
      </c>
      <c r="O12" s="7">
        <f t="shared" si="8"/>
        <v>270</v>
      </c>
      <c r="P12" s="7">
        <f t="shared" si="9"/>
        <v>1890</v>
      </c>
      <c r="Q12" s="7">
        <f t="shared" si="10"/>
        <v>18900</v>
      </c>
    </row>
    <row r="13" spans="1:19" x14ac:dyDescent="0.25">
      <c r="D13" s="2" t="s">
        <v>25</v>
      </c>
      <c r="E13" s="7">
        <f>+E14+200</f>
        <v>700</v>
      </c>
      <c r="F13" s="8">
        <v>22</v>
      </c>
      <c r="G13" s="9">
        <f t="shared" si="1"/>
        <v>19.8</v>
      </c>
      <c r="H13" s="8">
        <f t="shared" si="2"/>
        <v>15.62</v>
      </c>
      <c r="I13" s="7">
        <f t="shared" si="3"/>
        <v>15400</v>
      </c>
      <c r="J13" s="10"/>
      <c r="K13" s="7">
        <f t="shared" si="4"/>
        <v>420</v>
      </c>
      <c r="L13" s="7">
        <f t="shared" si="5"/>
        <v>9240</v>
      </c>
      <c r="M13" s="7">
        <f t="shared" si="6"/>
        <v>210</v>
      </c>
      <c r="N13" s="7">
        <f t="shared" si="7"/>
        <v>4620</v>
      </c>
      <c r="O13" s="7">
        <f t="shared" si="8"/>
        <v>70</v>
      </c>
      <c r="P13" s="7">
        <f t="shared" si="9"/>
        <v>1540</v>
      </c>
      <c r="Q13" s="7">
        <f t="shared" si="10"/>
        <v>15400</v>
      </c>
    </row>
    <row r="14" spans="1:19" x14ac:dyDescent="0.25">
      <c r="D14" s="2" t="s">
        <v>26</v>
      </c>
      <c r="E14" s="7">
        <v>500</v>
      </c>
      <c r="F14" s="8">
        <v>54</v>
      </c>
      <c r="G14" s="9">
        <f t="shared" si="1"/>
        <v>48.6</v>
      </c>
      <c r="H14" s="8">
        <f t="shared" si="2"/>
        <v>38.339999999999996</v>
      </c>
      <c r="I14" s="7">
        <f t="shared" si="3"/>
        <v>27000</v>
      </c>
      <c r="J14" s="10"/>
      <c r="K14" s="7">
        <f t="shared" si="4"/>
        <v>300</v>
      </c>
      <c r="L14" s="7">
        <f t="shared" si="5"/>
        <v>16200</v>
      </c>
      <c r="M14" s="7">
        <f t="shared" si="6"/>
        <v>150</v>
      </c>
      <c r="N14" s="7">
        <f t="shared" si="7"/>
        <v>8100</v>
      </c>
      <c r="O14" s="7">
        <f t="shared" si="8"/>
        <v>50</v>
      </c>
      <c r="P14" s="7">
        <f t="shared" si="9"/>
        <v>2700</v>
      </c>
      <c r="Q14" s="7">
        <f t="shared" si="10"/>
        <v>27000</v>
      </c>
    </row>
    <row r="15" spans="1:19" x14ac:dyDescent="0.25">
      <c r="D15" s="12" t="s">
        <v>27</v>
      </c>
      <c r="E15" s="10">
        <f>SUM(E5:E14)</f>
        <v>78800</v>
      </c>
      <c r="I15" s="10">
        <f>SUM(I5:I14)</f>
        <v>182265</v>
      </c>
      <c r="J15" s="10"/>
      <c r="K15" s="13">
        <f t="shared" ref="K15:Q15" si="11">SUM(K5:K14)</f>
        <v>47280</v>
      </c>
      <c r="L15" s="13">
        <f t="shared" si="11"/>
        <v>109359</v>
      </c>
      <c r="M15" s="13">
        <f t="shared" si="11"/>
        <v>23640</v>
      </c>
      <c r="N15" s="13">
        <f t="shared" si="11"/>
        <v>54679.5</v>
      </c>
      <c r="O15" s="13">
        <f t="shared" si="11"/>
        <v>7880</v>
      </c>
      <c r="P15" s="13">
        <f t="shared" si="11"/>
        <v>18226.5</v>
      </c>
      <c r="Q15" s="13">
        <f t="shared" si="11"/>
        <v>182265</v>
      </c>
    </row>
    <row r="17" spans="5:16" x14ac:dyDescent="0.25">
      <c r="E17" s="14" t="s">
        <v>28</v>
      </c>
      <c r="F17" s="15"/>
      <c r="G17" s="16"/>
      <c r="K17" s="10"/>
      <c r="L17" s="10"/>
      <c r="M17" s="10"/>
      <c r="N17" s="10"/>
      <c r="O17" s="10"/>
      <c r="P17" s="10"/>
    </row>
    <row r="18" spans="5:16" x14ac:dyDescent="0.25">
      <c r="E18" s="17" t="s">
        <v>29</v>
      </c>
      <c r="F18" s="17" t="s">
        <v>30</v>
      </c>
      <c r="G18" s="17" t="s">
        <v>31</v>
      </c>
    </row>
    <row r="19" spans="5:16" x14ac:dyDescent="0.25">
      <c r="E19" s="2">
        <v>1</v>
      </c>
      <c r="F19" s="2">
        <v>0.9</v>
      </c>
      <c r="G19" s="2">
        <v>0.71</v>
      </c>
    </row>
    <row r="21" spans="5:16" ht="15.75" customHeight="1" x14ac:dyDescent="0.25"/>
    <row r="22" spans="5:16" ht="15.75" customHeight="1" x14ac:dyDescent="0.25"/>
    <row r="23" spans="5:16" ht="15.75" customHeight="1" x14ac:dyDescent="0.25"/>
    <row r="24" spans="5:16" ht="15.75" customHeight="1" x14ac:dyDescent="0.25"/>
    <row r="25" spans="5:16" ht="15.75" customHeight="1" x14ac:dyDescent="0.25"/>
    <row r="26" spans="5:16" ht="15.75" customHeight="1" x14ac:dyDescent="0.25"/>
    <row r="27" spans="5:16" ht="15.75" customHeight="1" x14ac:dyDescent="0.25"/>
    <row r="28" spans="5:16" ht="15.75" customHeight="1" x14ac:dyDescent="0.25"/>
    <row r="29" spans="5:16" ht="15.75" customHeight="1" x14ac:dyDescent="0.25"/>
    <row r="30" spans="5:16" ht="15.75" customHeight="1" x14ac:dyDescent="0.25"/>
    <row r="31" spans="5:16" ht="15.75" customHeight="1" x14ac:dyDescent="0.25"/>
    <row r="32" spans="5:1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delia</dc:creator>
  <cp:lastModifiedBy>user</cp:lastModifiedBy>
  <dcterms:created xsi:type="dcterms:W3CDTF">2023-05-09T17:24:32Z</dcterms:created>
  <dcterms:modified xsi:type="dcterms:W3CDTF">2023-09-07T15:01:54Z</dcterms:modified>
</cp:coreProperties>
</file>