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PIMCD\2025\Ecotextiles\"/>
    </mc:Choice>
  </mc:AlternateContent>
  <bookViews>
    <workbookView xWindow="0" yWindow="0" windowWidth="23040" windowHeight="8808" activeTab="2"/>
  </bookViews>
  <sheets>
    <sheet name="Datos entrada" sheetId="4" r:id="rId1"/>
    <sheet name="cadena de valor" sheetId="3" r:id="rId2"/>
    <sheet name="sol" sheetId="2" r:id="rId3"/>
  </sheets>
  <definedNames>
    <definedName name="Mejora">#REF!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3" i="2" l="1"/>
  <c r="I53" i="2"/>
  <c r="H53" i="2"/>
  <c r="D53" i="2"/>
  <c r="C53" i="2"/>
  <c r="O16" i="3"/>
  <c r="O10" i="3"/>
  <c r="O4" i="3"/>
  <c r="N10" i="3"/>
  <c r="N16" i="3"/>
  <c r="N4" i="3"/>
  <c r="N15" i="3"/>
  <c r="N9" i="3"/>
  <c r="N3" i="3"/>
  <c r="I10" i="3"/>
  <c r="I12" i="3" s="1"/>
  <c r="I4" i="3"/>
  <c r="I6" i="3" s="1"/>
  <c r="H16" i="3"/>
  <c r="H10" i="3"/>
  <c r="H4" i="3"/>
  <c r="H15" i="3"/>
  <c r="H9" i="3"/>
  <c r="H3" i="3"/>
  <c r="C8" i="3"/>
  <c r="C6" i="3"/>
  <c r="B6" i="3"/>
  <c r="B5" i="3"/>
  <c r="C27" i="2"/>
  <c r="B27" i="2"/>
  <c r="O6" i="3" l="1"/>
  <c r="O18" i="3"/>
  <c r="O12" i="3"/>
  <c r="E63" i="2"/>
  <c r="D61" i="2"/>
  <c r="C61" i="2"/>
  <c r="B61" i="2"/>
  <c r="D58" i="2"/>
  <c r="C58" i="2"/>
  <c r="B58" i="2"/>
  <c r="L52" i="2"/>
  <c r="L51" i="2"/>
  <c r="G52" i="2"/>
  <c r="G51" i="2"/>
  <c r="B52" i="2"/>
  <c r="B51" i="2"/>
  <c r="M50" i="2"/>
  <c r="L50" i="2"/>
  <c r="N50" i="2" s="1"/>
  <c r="H50" i="2"/>
  <c r="G50" i="2"/>
  <c r="I50" i="2" s="1"/>
  <c r="C50" i="2"/>
  <c r="B50" i="2"/>
  <c r="D43" i="2"/>
  <c r="C43" i="2"/>
  <c r="B43" i="2"/>
  <c r="G36" i="2"/>
  <c r="G35" i="2"/>
  <c r="B36" i="2"/>
  <c r="B35" i="2"/>
  <c r="D26" i="2"/>
  <c r="C26" i="2"/>
  <c r="B26" i="2"/>
  <c r="G19" i="2"/>
  <c r="G18" i="2"/>
  <c r="G17" i="2"/>
  <c r="H34" i="2"/>
  <c r="G34" i="2"/>
  <c r="C34" i="2"/>
  <c r="B34" i="2"/>
  <c r="C17" i="2"/>
  <c r="B17" i="2"/>
  <c r="C12" i="2"/>
  <c r="C18" i="2" s="1"/>
  <c r="B12" i="2"/>
  <c r="B18" i="2" s="1"/>
  <c r="E6" i="2"/>
  <c r="E7" i="2" s="1"/>
  <c r="D4" i="2"/>
  <c r="B3" i="2"/>
  <c r="B21" i="4"/>
  <c r="C19" i="4" s="1"/>
  <c r="B7" i="4"/>
  <c r="B53" i="2" l="1"/>
  <c r="L53" i="2"/>
  <c r="G53" i="2"/>
  <c r="D50" i="2"/>
  <c r="I34" i="2"/>
  <c r="B37" i="2"/>
  <c r="G20" i="2"/>
  <c r="D34" i="2"/>
  <c r="B20" i="2"/>
  <c r="C18" i="4"/>
  <c r="C21" i="4"/>
  <c r="C20" i="4"/>
  <c r="D18" i="2" l="1"/>
  <c r="D17" i="2"/>
  <c r="D12" i="2"/>
  <c r="C19" i="2" l="1"/>
  <c r="D19" i="2" s="1"/>
  <c r="D20" i="2" s="1"/>
  <c r="E61" i="2"/>
  <c r="E58" i="2"/>
  <c r="H17" i="2" l="1"/>
  <c r="I17" i="2" s="1"/>
  <c r="H19" i="2"/>
  <c r="I19" i="2" s="1"/>
  <c r="H18" i="2"/>
  <c r="I18" i="2" s="1"/>
  <c r="C25" i="2" l="1"/>
  <c r="D25" i="2"/>
  <c r="D28" i="2" s="1"/>
  <c r="I20" i="2"/>
  <c r="B25" i="2"/>
  <c r="B28" i="2" l="1"/>
  <c r="D35" i="2" s="1"/>
  <c r="C35" i="2" s="1"/>
  <c r="C36" i="2" s="1"/>
  <c r="C28" i="2"/>
  <c r="I35" i="2" s="1"/>
  <c r="G37" i="2"/>
  <c r="H35" i="2" l="1"/>
  <c r="B42" i="2"/>
  <c r="B44" i="2" s="1"/>
  <c r="D51" i="2" s="1"/>
  <c r="C51" i="2" s="1"/>
  <c r="C52" i="2" s="1"/>
  <c r="D52" i="2" s="1"/>
  <c r="B59" i="2" s="1"/>
  <c r="B60" i="2" s="1"/>
  <c r="B62" i="2" s="1"/>
  <c r="D36" i="2"/>
  <c r="H36" i="2"/>
  <c r="I36" i="2" l="1"/>
  <c r="C42" i="2"/>
  <c r="C44" i="2" s="1"/>
  <c r="I51" i="2" s="1"/>
  <c r="D42" i="2"/>
  <c r="I37" i="2"/>
  <c r="H52" i="2" l="1"/>
  <c r="I52" i="2" s="1"/>
  <c r="H51" i="2"/>
  <c r="D44" i="2"/>
  <c r="N51" i="2" s="1"/>
  <c r="C59" i="2" l="1"/>
  <c r="C60" i="2" s="1"/>
  <c r="C62" i="2" s="1"/>
  <c r="M52" i="2"/>
  <c r="N52" i="2" s="1"/>
  <c r="M51" i="2"/>
  <c r="N53" i="2" l="1"/>
  <c r="D59" i="2"/>
  <c r="D60" i="2" l="1"/>
  <c r="D62" i="2" s="1"/>
  <c r="E59" i="2"/>
  <c r="E60" i="2" s="1"/>
  <c r="E62" i="2" s="1"/>
  <c r="B69" i="2" l="1"/>
  <c r="B71" i="2" s="1"/>
  <c r="E64" i="2"/>
</calcChain>
</file>

<file path=xl/sharedStrings.xml><?xml version="1.0" encoding="utf-8"?>
<sst xmlns="http://schemas.openxmlformats.org/spreadsheetml/2006/main" count="188" uniqueCount="103">
  <si>
    <t>COSTES FIJOS</t>
  </si>
  <si>
    <t>VENTAS</t>
  </si>
  <si>
    <t>TOTAL</t>
  </si>
  <si>
    <t>EXISTENCIAS MATERIA PRIMA</t>
  </si>
  <si>
    <t>UDS</t>
  </si>
  <si>
    <t>C/U</t>
  </si>
  <si>
    <t>TOTAL €</t>
  </si>
  <si>
    <t>EXISTENCIAS IN.</t>
  </si>
  <si>
    <t>COMPRAS</t>
  </si>
  <si>
    <t>EXIST. FIN.</t>
  </si>
  <si>
    <t>COSTE INDUSTRIAL VENTAS</t>
  </si>
  <si>
    <t>MARGEN INDUSTRIAL</t>
  </si>
  <si>
    <t>COSTE COMERCIAL</t>
  </si>
  <si>
    <t>RESULTADO NETO</t>
  </si>
  <si>
    <t>CUENTA DE RESULTADOS</t>
  </si>
  <si>
    <t xml:space="preserve">TOTAL REPARTO PRIMARIO </t>
  </si>
  <si>
    <t>Alquiler</t>
  </si>
  <si>
    <t>MOI</t>
  </si>
  <si>
    <t xml:space="preserve"> </t>
  </si>
  <si>
    <t>COMPRA Tejido Reciclado</t>
  </si>
  <si>
    <t>Coste total</t>
  </si>
  <si>
    <t>Precio (kg)</t>
  </si>
  <si>
    <t>TEJIDO RECICLADO</t>
  </si>
  <si>
    <t>TEJIDO RECICLADO (cmp)</t>
  </si>
  <si>
    <t>1. PROCESAMIENTO TEJIDO RECICLADO</t>
  </si>
  <si>
    <t xml:space="preserve"> 2. DISEÑO Y CONFECCION</t>
  </si>
  <si>
    <t>GGF</t>
  </si>
  <si>
    <t>Total</t>
  </si>
  <si>
    <t>Linea A</t>
  </si>
  <si>
    <t>Linea B</t>
  </si>
  <si>
    <t>Linea C</t>
  </si>
  <si>
    <t>Publicidad y Comercialización</t>
  </si>
  <si>
    <t>PUNTO MUERTO</t>
  </si>
  <si>
    <t>Costes Fijos</t>
  </si>
  <si>
    <t>Datos de entrada</t>
  </si>
  <si>
    <t>Recolección material reciclable</t>
  </si>
  <si>
    <t>Existencias finales febrero</t>
  </si>
  <si>
    <t>uds</t>
  </si>
  <si>
    <t>precio/ud</t>
  </si>
  <si>
    <t>Compras marzo</t>
  </si>
  <si>
    <t>Procesamiento</t>
  </si>
  <si>
    <t>Tejido premium A</t>
  </si>
  <si>
    <t>Tejido estándar B</t>
  </si>
  <si>
    <t>Desperdicio</t>
  </si>
  <si>
    <t>%</t>
  </si>
  <si>
    <t>Diseño y Confección</t>
  </si>
  <si>
    <t>Prendas premium A</t>
  </si>
  <si>
    <t>Prendas Casual B</t>
  </si>
  <si>
    <t>Prendas Mixtas C</t>
  </si>
  <si>
    <t>producción</t>
  </si>
  <si>
    <t>consumo</t>
  </si>
  <si>
    <t>tejido premium</t>
  </si>
  <si>
    <t>tejido estandar</t>
  </si>
  <si>
    <t>tejido estándar</t>
  </si>
  <si>
    <t>coste diseño</t>
  </si>
  <si>
    <t>precio de venta</t>
  </si>
  <si>
    <t>Composición</t>
  </si>
  <si>
    <t>Comercialización</t>
  </si>
  <si>
    <t>Energia solar</t>
  </si>
  <si>
    <t>Costes Procesamiento</t>
  </si>
  <si>
    <t>euros</t>
  </si>
  <si>
    <t>Reclasificación funcional</t>
  </si>
  <si>
    <t>Confección</t>
  </si>
  <si>
    <t>Costes fijos</t>
  </si>
  <si>
    <t>Costes variables</t>
  </si>
  <si>
    <t>Unidad de obra</t>
  </si>
  <si>
    <t>coste ud de obra</t>
  </si>
  <si>
    <t>uds vendidas</t>
  </si>
  <si>
    <t>ver enunciado</t>
  </si>
  <si>
    <t>Coste Compra Materia Prima</t>
  </si>
  <si>
    <t>CONSUMO</t>
  </si>
  <si>
    <t>TEJIDO PREMIUM (cmp)</t>
  </si>
  <si>
    <t>TEJIDO ESTANDAR (cmp)</t>
  </si>
  <si>
    <t>Coste tejido</t>
  </si>
  <si>
    <t>Coste procesamiento</t>
  </si>
  <si>
    <t>Tejido Premium</t>
  </si>
  <si>
    <t>Tejido Estándar</t>
  </si>
  <si>
    <t>Coste desperdicio</t>
  </si>
  <si>
    <t>coste tejido reciclado por tejido producido</t>
  </si>
  <si>
    <t>EXISTENCIAS TEJIDO PREMIUM Y ESTÁNDAR</t>
  </si>
  <si>
    <t>PRODUCCIÓN</t>
  </si>
  <si>
    <t>Prendas Premium</t>
  </si>
  <si>
    <t>Prendas casual</t>
  </si>
  <si>
    <t>Prendas mixtas</t>
  </si>
  <si>
    <t>Coste diseño y confección</t>
  </si>
  <si>
    <t>EXISTENCIAS PRENDAS</t>
  </si>
  <si>
    <t>PRENDAS PREMIUM (cmp)</t>
  </si>
  <si>
    <t>PRENDAS CASUAL (cmp)</t>
  </si>
  <si>
    <t>PRENDAS MIXTAS (cmp)</t>
  </si>
  <si>
    <t>VENTA</t>
  </si>
  <si>
    <t>% Ratio Margen de contribución</t>
  </si>
  <si>
    <t>Punto Muerto en euros</t>
  </si>
  <si>
    <t>Tejido reciclado</t>
  </si>
  <si>
    <t>EI</t>
  </si>
  <si>
    <t>Compra</t>
  </si>
  <si>
    <t>EF</t>
  </si>
  <si>
    <t>Prod.</t>
  </si>
  <si>
    <t>Tejido premium</t>
  </si>
  <si>
    <t>Tejido estándar</t>
  </si>
  <si>
    <t>Diseño y confección</t>
  </si>
  <si>
    <t>venta</t>
  </si>
  <si>
    <t>Prendas Casual</t>
  </si>
  <si>
    <t>MARGEN CONTRIBUCIÓN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</si>
</sst>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0.00\ &quot;kg&quot;"/>
    <numFmt numFmtId="166" formatCode="0.00\ &quot;€/ud&quot;"/>
  </numFmts>
  <fonts count="5" x14ac:knownFonts="1">
    <font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164" fontId="2" fillId="0" borderId="0" xfId="0" applyNumberFormat="1" applyFont="1" applyFill="1"/>
    <xf numFmtId="164" fontId="0" fillId="0" borderId="0" xfId="0" applyNumberFormat="1" applyFill="1"/>
    <xf numFmtId="164" fontId="2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Protection="1"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165" fontId="0" fillId="0" borderId="1" xfId="0" applyNumberFormat="1" applyBorder="1"/>
    <xf numFmtId="10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166" fontId="0" fillId="0" borderId="1" xfId="0" applyNumberFormat="1" applyBorder="1"/>
    <xf numFmtId="9" fontId="0" fillId="0" borderId="3" xfId="0" applyNumberFormat="1" applyBorder="1"/>
    <xf numFmtId="9" fontId="0" fillId="0" borderId="3" xfId="1" applyFont="1" applyBorder="1"/>
    <xf numFmtId="0" fontId="3" fillId="0" borderId="0" xfId="0" applyFont="1"/>
    <xf numFmtId="164" fontId="3" fillId="0" borderId="0" xfId="0" applyNumberFormat="1" applyFont="1" applyFill="1" applyBorder="1" applyProtection="1">
      <protection locked="0"/>
    </xf>
    <xf numFmtId="4" fontId="3" fillId="0" borderId="0" xfId="0" applyNumberFormat="1" applyFont="1"/>
    <xf numFmtId="4" fontId="0" fillId="0" borderId="0" xfId="0" applyNumberFormat="1"/>
    <xf numFmtId="4" fontId="0" fillId="0" borderId="1" xfId="0" applyNumberFormat="1" applyBorder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1" fillId="0" borderId="0" xfId="0" applyNumberFormat="1" applyFont="1"/>
    <xf numFmtId="4" fontId="2" fillId="0" borderId="0" xfId="0" applyNumberFormat="1" applyFont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4" fontId="2" fillId="2" borderId="2" xfId="0" applyNumberFormat="1" applyFont="1" applyFill="1" applyBorder="1" applyAlignment="1">
      <alignment horizontal="center"/>
    </xf>
    <xf numFmtId="4" fontId="0" fillId="3" borderId="1" xfId="0" applyNumberFormat="1" applyFill="1" applyBorder="1" applyProtection="1">
      <protection locked="0"/>
    </xf>
    <xf numFmtId="4" fontId="0" fillId="2" borderId="1" xfId="0" applyNumberFormat="1" applyFill="1" applyBorder="1" applyAlignment="1">
      <alignment horizontal="center"/>
    </xf>
    <xf numFmtId="4" fontId="0" fillId="3" borderId="1" xfId="0" applyNumberFormat="1" applyFill="1" applyBorder="1"/>
    <xf numFmtId="4" fontId="0" fillId="3" borderId="1" xfId="0" applyNumberFormat="1" applyFill="1" applyBorder="1" applyAlignment="1" applyProtection="1">
      <alignment horizontal="right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/>
    <xf numFmtId="4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0" fillId="3" borderId="1" xfId="0" applyNumberFormat="1" applyFill="1" applyBorder="1" applyAlignment="1" applyProtection="1">
      <alignment horizontal="left"/>
      <protection locked="0"/>
    </xf>
    <xf numFmtId="4" fontId="0" fillId="0" borderId="1" xfId="0" applyNumberFormat="1" applyBorder="1" applyAlignment="1">
      <alignment horizontal="center"/>
    </xf>
    <xf numFmtId="4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left"/>
    </xf>
    <xf numFmtId="4" fontId="0" fillId="0" borderId="1" xfId="0" applyNumberFormat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/>
    <xf numFmtId="4" fontId="2" fillId="2" borderId="1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3" borderId="1" xfId="0" applyNumberFormat="1" applyFont="1" applyFill="1" applyBorder="1"/>
    <xf numFmtId="4" fontId="0" fillId="3" borderId="1" xfId="0" applyNumberFormat="1" applyFont="1" applyFill="1" applyBorder="1" applyProtection="1">
      <protection locked="0"/>
    </xf>
    <xf numFmtId="4" fontId="0" fillId="3" borderId="1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ill="1" applyBorder="1"/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 applyProtection="1">
      <alignment horizontal="right"/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4" fontId="0" fillId="0" borderId="0" xfId="0" applyNumberFormat="1" applyFill="1" applyBorder="1" applyProtection="1">
      <protection locked="0"/>
    </xf>
    <xf numFmtId="4" fontId="2" fillId="0" borderId="0" xfId="0" applyNumberFormat="1" applyFont="1" applyFill="1" applyBorder="1"/>
    <xf numFmtId="4" fontId="2" fillId="0" borderId="0" xfId="0" applyNumberFormat="1" applyFont="1" applyFill="1" applyBorder="1" applyProtection="1">
      <protection locked="0"/>
    </xf>
    <xf numFmtId="4" fontId="2" fillId="0" borderId="0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10" fontId="0" fillId="0" borderId="0" xfId="1" applyNumberFormat="1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5</xdr:row>
      <xdr:rowOff>133350</xdr:rowOff>
    </xdr:from>
    <xdr:to>
      <xdr:col>4</xdr:col>
      <xdr:colOff>9525</xdr:colOff>
      <xdr:row>5</xdr:row>
      <xdr:rowOff>142875</xdr:rowOff>
    </xdr:to>
    <xdr:cxnSp macro="">
      <xdr:nvCxnSpPr>
        <xdr:cNvPr id="3" name="Conector recto de flecha 2"/>
        <xdr:cNvCxnSpPr/>
      </xdr:nvCxnSpPr>
      <xdr:spPr>
        <a:xfrm flipV="1">
          <a:off x="2390775" y="1085850"/>
          <a:ext cx="666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3</xdr:row>
      <xdr:rowOff>123825</xdr:rowOff>
    </xdr:from>
    <xdr:to>
      <xdr:col>5</xdr:col>
      <xdr:colOff>581025</xdr:colOff>
      <xdr:row>5</xdr:row>
      <xdr:rowOff>95250</xdr:rowOff>
    </xdr:to>
    <xdr:cxnSp macro="">
      <xdr:nvCxnSpPr>
        <xdr:cNvPr id="6" name="Conector recto de flecha 5"/>
        <xdr:cNvCxnSpPr/>
      </xdr:nvCxnSpPr>
      <xdr:spPr>
        <a:xfrm flipV="1">
          <a:off x="3848100" y="695325"/>
          <a:ext cx="542925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5</xdr:row>
      <xdr:rowOff>133350</xdr:rowOff>
    </xdr:from>
    <xdr:to>
      <xdr:col>5</xdr:col>
      <xdr:colOff>657225</xdr:colOff>
      <xdr:row>9</xdr:row>
      <xdr:rowOff>95250</xdr:rowOff>
    </xdr:to>
    <xdr:cxnSp macro="">
      <xdr:nvCxnSpPr>
        <xdr:cNvPr id="8" name="Conector recto de flecha 7"/>
        <xdr:cNvCxnSpPr/>
      </xdr:nvCxnSpPr>
      <xdr:spPr>
        <a:xfrm>
          <a:off x="3867150" y="1085850"/>
          <a:ext cx="600075" cy="723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</xdr:row>
      <xdr:rowOff>114300</xdr:rowOff>
    </xdr:from>
    <xdr:to>
      <xdr:col>5</xdr:col>
      <xdr:colOff>590550</xdr:colOff>
      <xdr:row>15</xdr:row>
      <xdr:rowOff>133350</xdr:rowOff>
    </xdr:to>
    <xdr:cxnSp macro="">
      <xdr:nvCxnSpPr>
        <xdr:cNvPr id="10" name="Conector recto de flecha 9"/>
        <xdr:cNvCxnSpPr/>
      </xdr:nvCxnSpPr>
      <xdr:spPr>
        <a:xfrm>
          <a:off x="3857625" y="1066800"/>
          <a:ext cx="542925" cy="1924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3</xdr:row>
      <xdr:rowOff>123825</xdr:rowOff>
    </xdr:from>
    <xdr:to>
      <xdr:col>10</xdr:col>
      <xdr:colOff>0</xdr:colOff>
      <xdr:row>3</xdr:row>
      <xdr:rowOff>133350</xdr:rowOff>
    </xdr:to>
    <xdr:cxnSp macro="">
      <xdr:nvCxnSpPr>
        <xdr:cNvPr id="11" name="Conector recto de flecha 10"/>
        <xdr:cNvCxnSpPr/>
      </xdr:nvCxnSpPr>
      <xdr:spPr>
        <a:xfrm flipV="1">
          <a:off x="6953250" y="695325"/>
          <a:ext cx="6667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6</xdr:row>
      <xdr:rowOff>123825</xdr:rowOff>
    </xdr:from>
    <xdr:to>
      <xdr:col>9</xdr:col>
      <xdr:colOff>600075</xdr:colOff>
      <xdr:row>9</xdr:row>
      <xdr:rowOff>76200</xdr:rowOff>
    </xdr:to>
    <xdr:cxnSp macro="">
      <xdr:nvCxnSpPr>
        <xdr:cNvPr id="13" name="Conector recto de flecha 12"/>
        <xdr:cNvCxnSpPr/>
      </xdr:nvCxnSpPr>
      <xdr:spPr>
        <a:xfrm flipV="1">
          <a:off x="7010400" y="1266825"/>
          <a:ext cx="447675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3</xdr:row>
      <xdr:rowOff>161925</xdr:rowOff>
    </xdr:from>
    <xdr:to>
      <xdr:col>11</xdr:col>
      <xdr:colOff>695325</xdr:colOff>
      <xdr:row>4</xdr:row>
      <xdr:rowOff>152400</xdr:rowOff>
    </xdr:to>
    <xdr:cxnSp macro="">
      <xdr:nvCxnSpPr>
        <xdr:cNvPr id="15" name="Conector recto de flecha 14"/>
        <xdr:cNvCxnSpPr/>
      </xdr:nvCxnSpPr>
      <xdr:spPr>
        <a:xfrm flipV="1">
          <a:off x="8420100" y="733425"/>
          <a:ext cx="657225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4</xdr:row>
      <xdr:rowOff>180975</xdr:rowOff>
    </xdr:from>
    <xdr:to>
      <xdr:col>11</xdr:col>
      <xdr:colOff>695325</xdr:colOff>
      <xdr:row>9</xdr:row>
      <xdr:rowOff>95250</xdr:rowOff>
    </xdr:to>
    <xdr:cxnSp macro="">
      <xdr:nvCxnSpPr>
        <xdr:cNvPr id="17" name="Conector recto de flecha 16"/>
        <xdr:cNvCxnSpPr/>
      </xdr:nvCxnSpPr>
      <xdr:spPr>
        <a:xfrm>
          <a:off x="8458200" y="942975"/>
          <a:ext cx="619125" cy="866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4</xdr:row>
      <xdr:rowOff>152400</xdr:rowOff>
    </xdr:from>
    <xdr:to>
      <xdr:col>11</xdr:col>
      <xdr:colOff>676275</xdr:colOff>
      <xdr:row>15</xdr:row>
      <xdr:rowOff>142875</xdr:rowOff>
    </xdr:to>
    <xdr:cxnSp macro="">
      <xdr:nvCxnSpPr>
        <xdr:cNvPr id="19" name="Conector recto de flecha 18"/>
        <xdr:cNvCxnSpPr/>
      </xdr:nvCxnSpPr>
      <xdr:spPr>
        <a:xfrm>
          <a:off x="8467725" y="914400"/>
          <a:ext cx="590550" cy="2085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workbookViewId="0">
      <selection activeCell="C8" sqref="C8"/>
    </sheetView>
  </sheetViews>
  <sheetFormatPr baseColWidth="10" defaultRowHeight="14.4" x14ac:dyDescent="0.3"/>
  <cols>
    <col min="1" max="1" width="40.44140625" customWidth="1"/>
    <col min="2" max="2" width="16" customWidth="1"/>
    <col min="3" max="3" width="24.88671875" customWidth="1"/>
    <col min="4" max="4" width="17.44140625" customWidth="1"/>
    <col min="5" max="5" width="9.6640625" customWidth="1"/>
    <col min="6" max="6" width="20.109375" customWidth="1"/>
  </cols>
  <sheetData>
    <row r="2" spans="1:3" x14ac:dyDescent="0.3">
      <c r="A2" s="2" t="s">
        <v>34</v>
      </c>
      <c r="B2" s="3"/>
    </row>
    <row r="3" spans="1:3" x14ac:dyDescent="0.3">
      <c r="A3" s="2"/>
      <c r="B3" s="4" t="s">
        <v>2</v>
      </c>
    </row>
    <row r="4" spans="1:3" x14ac:dyDescent="0.3">
      <c r="A4" s="5" t="s">
        <v>16</v>
      </c>
      <c r="B4" s="6">
        <v>5000</v>
      </c>
    </row>
    <row r="5" spans="1:3" x14ac:dyDescent="0.3">
      <c r="A5" s="5" t="s">
        <v>17</v>
      </c>
      <c r="B5" s="6">
        <v>10000</v>
      </c>
    </row>
    <row r="6" spans="1:3" x14ac:dyDescent="0.3">
      <c r="A6" s="5" t="s">
        <v>58</v>
      </c>
      <c r="B6" s="6">
        <v>3000</v>
      </c>
    </row>
    <row r="7" spans="1:3" x14ac:dyDescent="0.3">
      <c r="A7" s="7" t="s">
        <v>15</v>
      </c>
      <c r="B7" s="8">
        <f>SUM(B4:B6)</f>
        <v>18000</v>
      </c>
    </row>
    <row r="8" spans="1:3" x14ac:dyDescent="0.3">
      <c r="A8" s="5" t="s">
        <v>31</v>
      </c>
      <c r="B8" s="6">
        <v>5550</v>
      </c>
    </row>
    <row r="9" spans="1:3" x14ac:dyDescent="0.3">
      <c r="A9" s="5" t="s">
        <v>26</v>
      </c>
      <c r="B9" s="5">
        <v>8550</v>
      </c>
    </row>
    <row r="11" spans="1:3" x14ac:dyDescent="0.3">
      <c r="A11" s="20" t="s">
        <v>35</v>
      </c>
      <c r="B11" s="1"/>
      <c r="C11" s="1"/>
    </row>
    <row r="12" spans="1:3" x14ac:dyDescent="0.3">
      <c r="A12" s="1"/>
      <c r="B12" s="9" t="s">
        <v>37</v>
      </c>
      <c r="C12" s="9" t="s">
        <v>38</v>
      </c>
    </row>
    <row r="13" spans="1:3" x14ac:dyDescent="0.3">
      <c r="A13" s="5" t="s">
        <v>36</v>
      </c>
      <c r="B13" s="10">
        <v>3500</v>
      </c>
      <c r="C13" s="10">
        <v>1.4</v>
      </c>
    </row>
    <row r="14" spans="1:3" x14ac:dyDescent="0.3">
      <c r="A14" s="11" t="s">
        <v>39</v>
      </c>
      <c r="B14" s="11">
        <v>15000</v>
      </c>
      <c r="C14" s="11">
        <v>1.5</v>
      </c>
    </row>
    <row r="16" spans="1:3" x14ac:dyDescent="0.3">
      <c r="A16" s="19" t="s">
        <v>40</v>
      </c>
    </row>
    <row r="17" spans="1:7" x14ac:dyDescent="0.3">
      <c r="B17" s="14" t="s">
        <v>37</v>
      </c>
      <c r="C17" s="14" t="s">
        <v>44</v>
      </c>
      <c r="F17" t="s">
        <v>59</v>
      </c>
    </row>
    <row r="18" spans="1:7" x14ac:dyDescent="0.3">
      <c r="A18" s="11" t="s">
        <v>41</v>
      </c>
      <c r="B18" s="12">
        <v>7000</v>
      </c>
      <c r="C18" s="13">
        <f>+B18/$B$21</f>
        <v>0.38890000000000002</v>
      </c>
      <c r="F18">
        <v>8550</v>
      </c>
      <c r="G18" t="s">
        <v>60</v>
      </c>
    </row>
    <row r="19" spans="1:7" x14ac:dyDescent="0.3">
      <c r="A19" s="11" t="s">
        <v>42</v>
      </c>
      <c r="B19" s="12">
        <v>10000</v>
      </c>
      <c r="C19" s="13">
        <f t="shared" ref="C19:C21" si="0">+B19/$B$21</f>
        <v>0.55559999999999998</v>
      </c>
    </row>
    <row r="20" spans="1:7" x14ac:dyDescent="0.3">
      <c r="A20" s="11" t="s">
        <v>43</v>
      </c>
      <c r="B20" s="12">
        <v>1000</v>
      </c>
      <c r="C20" s="13">
        <f t="shared" si="0"/>
        <v>5.5599999999999997E-2</v>
      </c>
    </row>
    <row r="21" spans="1:7" x14ac:dyDescent="0.3">
      <c r="A21" s="10" t="s">
        <v>27</v>
      </c>
      <c r="B21" s="12">
        <f>SUM(B18:B20)</f>
        <v>18000</v>
      </c>
      <c r="C21" s="13">
        <f t="shared" si="0"/>
        <v>1</v>
      </c>
    </row>
    <row r="23" spans="1:7" x14ac:dyDescent="0.3">
      <c r="A23" s="19" t="s">
        <v>45</v>
      </c>
    </row>
    <row r="24" spans="1:7" x14ac:dyDescent="0.3">
      <c r="B24" s="14" t="s">
        <v>49</v>
      </c>
      <c r="C24" s="14" t="s">
        <v>50</v>
      </c>
      <c r="D24" s="80" t="s">
        <v>56</v>
      </c>
      <c r="E24" s="80"/>
      <c r="F24" s="14" t="s">
        <v>54</v>
      </c>
    </row>
    <row r="25" spans="1:7" x14ac:dyDescent="0.3">
      <c r="A25" s="11" t="s">
        <v>46</v>
      </c>
      <c r="B25" s="11">
        <v>1200</v>
      </c>
      <c r="C25" s="12">
        <v>6135</v>
      </c>
      <c r="D25" s="15" t="s">
        <v>51</v>
      </c>
      <c r="E25" s="18">
        <v>1</v>
      </c>
      <c r="F25" s="16">
        <v>15</v>
      </c>
    </row>
    <row r="26" spans="1:7" x14ac:dyDescent="0.3">
      <c r="A26" s="11" t="s">
        <v>47</v>
      </c>
      <c r="B26" s="11">
        <v>1500</v>
      </c>
      <c r="C26" s="12">
        <v>8702.5</v>
      </c>
      <c r="D26" s="15" t="s">
        <v>52</v>
      </c>
      <c r="E26" s="18">
        <v>1</v>
      </c>
      <c r="F26" s="16">
        <v>12.5</v>
      </c>
    </row>
    <row r="27" spans="1:7" x14ac:dyDescent="0.3">
      <c r="A27" s="11" t="s">
        <v>48</v>
      </c>
      <c r="B27" s="11">
        <v>1000</v>
      </c>
      <c r="C27" s="12">
        <v>865</v>
      </c>
      <c r="D27" s="15" t="s">
        <v>51</v>
      </c>
      <c r="E27" s="17">
        <v>0.3</v>
      </c>
      <c r="F27" s="16">
        <v>10</v>
      </c>
    </row>
    <row r="28" spans="1:7" x14ac:dyDescent="0.3">
      <c r="A28" s="11"/>
      <c r="B28" s="11"/>
      <c r="C28" s="12">
        <v>1297.5</v>
      </c>
      <c r="D28" s="15" t="s">
        <v>53</v>
      </c>
      <c r="E28" s="17">
        <v>0.7</v>
      </c>
      <c r="F28" s="16"/>
    </row>
    <row r="29" spans="1:7" ht="19.5" customHeight="1" x14ac:dyDescent="0.3"/>
    <row r="30" spans="1:7" x14ac:dyDescent="0.3">
      <c r="A30" s="19" t="s">
        <v>57</v>
      </c>
    </row>
    <row r="32" spans="1:7" x14ac:dyDescent="0.3">
      <c r="B32" s="14" t="s">
        <v>37</v>
      </c>
      <c r="C32" s="14" t="s">
        <v>55</v>
      </c>
    </row>
    <row r="33" spans="1:3" x14ac:dyDescent="0.3">
      <c r="A33" s="11" t="s">
        <v>46</v>
      </c>
      <c r="B33" s="11">
        <v>1000</v>
      </c>
      <c r="C33" s="16">
        <v>65</v>
      </c>
    </row>
    <row r="34" spans="1:3" x14ac:dyDescent="0.3">
      <c r="A34" s="11" t="s">
        <v>47</v>
      </c>
      <c r="B34" s="11">
        <v>1300</v>
      </c>
      <c r="C34" s="16">
        <v>50</v>
      </c>
    </row>
    <row r="35" spans="1:3" x14ac:dyDescent="0.3">
      <c r="A35" s="11" t="s">
        <v>48</v>
      </c>
      <c r="B35" s="11">
        <v>900</v>
      </c>
      <c r="C35" s="16">
        <v>40</v>
      </c>
    </row>
  </sheetData>
  <mergeCells count="1">
    <mergeCell ref="D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E22" sqref="E22"/>
    </sheetView>
  </sheetViews>
  <sheetFormatPr baseColWidth="10" defaultRowHeight="14.4" x14ac:dyDescent="0.3"/>
  <sheetData>
    <row r="2" spans="1:15" x14ac:dyDescent="0.3">
      <c r="E2" s="79" t="s">
        <v>40</v>
      </c>
      <c r="H2" s="81" t="s">
        <v>97</v>
      </c>
      <c r="I2" s="81"/>
      <c r="K2" s="79" t="s">
        <v>99</v>
      </c>
      <c r="N2" s="81" t="s">
        <v>81</v>
      </c>
      <c r="O2" s="81"/>
    </row>
    <row r="3" spans="1:15" x14ac:dyDescent="0.3">
      <c r="G3" t="s">
        <v>93</v>
      </c>
      <c r="H3" s="73">
        <f>+'Datos entrada'!H11</f>
        <v>0</v>
      </c>
      <c r="I3" s="74" t="s">
        <v>50</v>
      </c>
      <c r="M3" t="s">
        <v>93</v>
      </c>
      <c r="N3" s="73">
        <f>+'Datos entrada'!N11</f>
        <v>0</v>
      </c>
      <c r="O3" s="74" t="s">
        <v>100</v>
      </c>
    </row>
    <row r="4" spans="1:15" x14ac:dyDescent="0.3">
      <c r="B4" s="81" t="s">
        <v>92</v>
      </c>
      <c r="C4" s="81"/>
      <c r="E4" s="76"/>
      <c r="G4" t="s">
        <v>96</v>
      </c>
      <c r="H4">
        <f>+'Datos entrada'!B18</f>
        <v>7000</v>
      </c>
      <c r="I4" s="75">
        <f>+'Datos entrada'!C25+'Datos entrada'!C27</f>
        <v>7000</v>
      </c>
      <c r="K4" s="76"/>
      <c r="M4" t="s">
        <v>96</v>
      </c>
      <c r="N4">
        <f>+'Datos entrada'!B25</f>
        <v>1200</v>
      </c>
      <c r="O4" s="75">
        <f>+'Datos entrada'!B33</f>
        <v>1000</v>
      </c>
    </row>
    <row r="5" spans="1:15" x14ac:dyDescent="0.3">
      <c r="A5" t="s">
        <v>93</v>
      </c>
      <c r="B5" s="73">
        <f>+'Datos entrada'!B13</f>
        <v>3500</v>
      </c>
      <c r="C5" s="74" t="s">
        <v>50</v>
      </c>
      <c r="E5" s="77"/>
      <c r="I5" s="75" t="s">
        <v>95</v>
      </c>
      <c r="K5" s="77"/>
      <c r="O5" s="75" t="s">
        <v>95</v>
      </c>
    </row>
    <row r="6" spans="1:15" x14ac:dyDescent="0.3">
      <c r="A6" t="s">
        <v>94</v>
      </c>
      <c r="B6">
        <f>+'Datos entrada'!B14</f>
        <v>15000</v>
      </c>
      <c r="C6" s="75">
        <f>+'Datos entrada'!B21</f>
        <v>18000</v>
      </c>
      <c r="E6" s="77"/>
      <c r="I6" s="75">
        <f>+H3+H4-I4</f>
        <v>0</v>
      </c>
      <c r="K6" s="77"/>
      <c r="O6" s="75">
        <f>+N3+N4-O4</f>
        <v>200</v>
      </c>
    </row>
    <row r="7" spans="1:15" x14ac:dyDescent="0.3">
      <c r="C7" s="75" t="s">
        <v>95</v>
      </c>
      <c r="E7" s="77"/>
      <c r="K7" s="77"/>
    </row>
    <row r="8" spans="1:15" x14ac:dyDescent="0.3">
      <c r="C8" s="75">
        <f>+B5+B6-C6</f>
        <v>500</v>
      </c>
      <c r="E8" s="77"/>
      <c r="H8" s="81" t="s">
        <v>98</v>
      </c>
      <c r="I8" s="81"/>
      <c r="K8" s="77"/>
      <c r="N8" s="81" t="s">
        <v>101</v>
      </c>
      <c r="O8" s="81"/>
    </row>
    <row r="9" spans="1:15" x14ac:dyDescent="0.3">
      <c r="E9" s="78"/>
      <c r="G9" t="s">
        <v>93</v>
      </c>
      <c r="H9" s="73">
        <f>+'Datos entrada'!H17</f>
        <v>0</v>
      </c>
      <c r="I9" s="74" t="s">
        <v>50</v>
      </c>
      <c r="K9" s="78"/>
      <c r="M9" t="s">
        <v>93</v>
      </c>
      <c r="N9" s="73">
        <f>+'Datos entrada'!N17</f>
        <v>0</v>
      </c>
      <c r="O9" s="74" t="s">
        <v>100</v>
      </c>
    </row>
    <row r="10" spans="1:15" x14ac:dyDescent="0.3">
      <c r="G10" t="s">
        <v>96</v>
      </c>
      <c r="H10">
        <f>+'Datos entrada'!B19</f>
        <v>10000</v>
      </c>
      <c r="I10" s="75">
        <f>+'Datos entrada'!C26+'Datos entrada'!C28</f>
        <v>10000</v>
      </c>
      <c r="M10" t="s">
        <v>96</v>
      </c>
      <c r="N10">
        <f>+'Datos entrada'!B26</f>
        <v>1500</v>
      </c>
      <c r="O10" s="75">
        <f>+'Datos entrada'!B34</f>
        <v>1300</v>
      </c>
    </row>
    <row r="11" spans="1:15" x14ac:dyDescent="0.3">
      <c r="I11" s="75" t="s">
        <v>95</v>
      </c>
      <c r="O11" s="75" t="s">
        <v>95</v>
      </c>
    </row>
    <row r="12" spans="1:15" x14ac:dyDescent="0.3">
      <c r="I12" s="75">
        <f>+H9+H10-I10</f>
        <v>0</v>
      </c>
      <c r="O12" s="75">
        <f>+N9+N10-O10</f>
        <v>200</v>
      </c>
    </row>
    <row r="14" spans="1:15" x14ac:dyDescent="0.3">
      <c r="H14" s="81" t="s">
        <v>43</v>
      </c>
      <c r="I14" s="81"/>
      <c r="N14" s="81" t="s">
        <v>83</v>
      </c>
      <c r="O14" s="81"/>
    </row>
    <row r="15" spans="1:15" x14ac:dyDescent="0.3">
      <c r="G15" t="s">
        <v>93</v>
      </c>
      <c r="H15" s="73">
        <f>+'Datos entrada'!H23</f>
        <v>0</v>
      </c>
      <c r="I15" s="74"/>
      <c r="M15" t="s">
        <v>93</v>
      </c>
      <c r="N15" s="73">
        <f>+'Datos entrada'!N23</f>
        <v>0</v>
      </c>
      <c r="O15" s="74" t="s">
        <v>100</v>
      </c>
    </row>
    <row r="16" spans="1:15" x14ac:dyDescent="0.3">
      <c r="G16" t="s">
        <v>96</v>
      </c>
      <c r="H16">
        <f>+'Datos entrada'!B20</f>
        <v>1000</v>
      </c>
      <c r="I16" s="75"/>
      <c r="M16" t="s">
        <v>96</v>
      </c>
      <c r="N16">
        <f>+'Datos entrada'!B27</f>
        <v>1000</v>
      </c>
      <c r="O16" s="75">
        <f>+'Datos entrada'!B35</f>
        <v>900</v>
      </c>
    </row>
    <row r="17" spans="9:15" x14ac:dyDescent="0.3">
      <c r="I17" s="75"/>
      <c r="O17" s="75" t="s">
        <v>95</v>
      </c>
    </row>
    <row r="18" spans="9:15" x14ac:dyDescent="0.3">
      <c r="I18" s="75"/>
      <c r="O18" s="75">
        <f>+N15+N16-O16</f>
        <v>100</v>
      </c>
    </row>
  </sheetData>
  <mergeCells count="7">
    <mergeCell ref="B4:C4"/>
    <mergeCell ref="H2:I2"/>
    <mergeCell ref="H8:I8"/>
    <mergeCell ref="H14:I14"/>
    <mergeCell ref="N2:O2"/>
    <mergeCell ref="N8:O8"/>
    <mergeCell ref="N14:O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223"/>
  <sheetViews>
    <sheetView tabSelected="1" zoomScale="119" zoomScaleNormal="118" workbookViewId="0">
      <selection activeCell="C68" sqref="C68"/>
    </sheetView>
  </sheetViews>
  <sheetFormatPr baseColWidth="10" defaultColWidth="11.44140625" defaultRowHeight="14.4" x14ac:dyDescent="0.3"/>
  <cols>
    <col min="1" max="1" width="35.33203125" style="22" customWidth="1"/>
    <col min="2" max="2" width="21.88671875" style="22" customWidth="1"/>
    <col min="3" max="3" width="15.6640625" style="22" bestFit="1" customWidth="1"/>
    <col min="4" max="4" width="24.109375" style="22" customWidth="1"/>
    <col min="5" max="5" width="14.44140625" style="22" bestFit="1" customWidth="1"/>
    <col min="6" max="6" width="24.109375" style="22" bestFit="1" customWidth="1"/>
    <col min="7" max="7" width="18.44140625" style="22" customWidth="1"/>
    <col min="8" max="8" width="16" style="22" customWidth="1"/>
    <col min="9" max="9" width="17.33203125" style="22" customWidth="1"/>
    <col min="10" max="10" width="15.44140625" style="22" bestFit="1" customWidth="1"/>
    <col min="11" max="11" width="21.6640625" style="22" customWidth="1"/>
    <col min="12" max="12" width="11.44140625" style="22"/>
    <col min="13" max="14" width="15.6640625" style="22" customWidth="1"/>
    <col min="15" max="16384" width="11.44140625" style="22"/>
  </cols>
  <sheetData>
    <row r="1" spans="1:9" x14ac:dyDescent="0.3">
      <c r="A1" s="21" t="s">
        <v>61</v>
      </c>
    </row>
    <row r="2" spans="1:9" x14ac:dyDescent="0.3">
      <c r="A2" s="23"/>
      <c r="B2" s="24" t="s">
        <v>27</v>
      </c>
      <c r="C2" s="24" t="s">
        <v>40</v>
      </c>
      <c r="D2" s="24" t="s">
        <v>62</v>
      </c>
      <c r="E2" s="24" t="s">
        <v>57</v>
      </c>
    </row>
    <row r="3" spans="1:9" x14ac:dyDescent="0.3">
      <c r="A3" s="23" t="s">
        <v>63</v>
      </c>
      <c r="B3" s="23">
        <f>+'Datos entrada'!B7</f>
        <v>18000</v>
      </c>
      <c r="C3" s="23"/>
      <c r="D3" s="23"/>
      <c r="E3" s="23"/>
    </row>
    <row r="4" spans="1:9" x14ac:dyDescent="0.3">
      <c r="A4" s="23" t="s">
        <v>64</v>
      </c>
      <c r="B4" s="25"/>
      <c r="C4" s="26">
        <v>8550</v>
      </c>
      <c r="D4" s="26">
        <f>+'Datos entrada'!B25*'Datos entrada'!F25+'Datos entrada'!B26*'Datos entrada'!F26+'Datos entrada'!B27*'Datos entrada'!F27</f>
        <v>46750</v>
      </c>
      <c r="E4" s="26">
        <v>5600</v>
      </c>
      <c r="F4" s="27"/>
      <c r="G4" s="27"/>
      <c r="H4" s="27"/>
    </row>
    <row r="5" spans="1:9" x14ac:dyDescent="0.3">
      <c r="A5" s="23" t="s">
        <v>65</v>
      </c>
      <c r="B5" s="23"/>
      <c r="C5" s="84" t="s">
        <v>68</v>
      </c>
      <c r="D5" s="85"/>
      <c r="E5" s="28" t="s">
        <v>67</v>
      </c>
      <c r="F5" s="29"/>
      <c r="G5" s="29"/>
      <c r="H5" s="29"/>
    </row>
    <row r="6" spans="1:9" x14ac:dyDescent="0.3">
      <c r="A6" s="23" t="s">
        <v>66</v>
      </c>
      <c r="B6" s="23"/>
      <c r="C6" s="28"/>
      <c r="D6" s="28"/>
      <c r="E6" s="28">
        <f>+'Datos entrada'!B33+'Datos entrada'!B34+'Datos entrada'!B35</f>
        <v>3200</v>
      </c>
      <c r="F6" s="29"/>
      <c r="G6" s="29"/>
      <c r="H6" s="29"/>
    </row>
    <row r="7" spans="1:9" x14ac:dyDescent="0.3">
      <c r="A7" s="23"/>
      <c r="B7" s="23"/>
      <c r="C7" s="28"/>
      <c r="D7" s="28"/>
      <c r="E7" s="28">
        <f>+E4/E6</f>
        <v>1.75</v>
      </c>
      <c r="F7" s="29"/>
      <c r="G7" s="29"/>
      <c r="H7" s="29"/>
      <c r="I7" s="30"/>
    </row>
    <row r="8" spans="1:9" x14ac:dyDescent="0.3">
      <c r="C8" s="31"/>
      <c r="D8" s="31"/>
      <c r="E8" s="31"/>
      <c r="F8" s="31"/>
      <c r="G8" s="31"/>
      <c r="H8" s="31"/>
      <c r="I8" s="30"/>
    </row>
    <row r="9" spans="1:9" x14ac:dyDescent="0.3">
      <c r="B9" s="32"/>
      <c r="C9" s="32"/>
      <c r="D9" s="32"/>
      <c r="E9" s="32"/>
      <c r="F9" s="32"/>
      <c r="I9" s="30"/>
    </row>
    <row r="10" spans="1:9" x14ac:dyDescent="0.3">
      <c r="A10" s="21" t="s">
        <v>69</v>
      </c>
    </row>
    <row r="11" spans="1:9" x14ac:dyDescent="0.3">
      <c r="B11" s="33" t="s">
        <v>22</v>
      </c>
      <c r="C11" s="33" t="s">
        <v>21</v>
      </c>
      <c r="D11" s="33" t="s">
        <v>20</v>
      </c>
    </row>
    <row r="12" spans="1:9" x14ac:dyDescent="0.3">
      <c r="A12" s="34" t="s">
        <v>19</v>
      </c>
      <c r="B12" s="34">
        <f>+'Datos entrada'!B14</f>
        <v>15000</v>
      </c>
      <c r="C12" s="34">
        <f>+'Datos entrada'!C14</f>
        <v>1.5</v>
      </c>
      <c r="D12" s="34">
        <f>+B12*C12</f>
        <v>22500</v>
      </c>
    </row>
    <row r="14" spans="1:9" x14ac:dyDescent="0.3">
      <c r="A14" s="21" t="s">
        <v>3</v>
      </c>
    </row>
    <row r="15" spans="1:9" x14ac:dyDescent="0.3">
      <c r="B15" s="82" t="s">
        <v>23</v>
      </c>
      <c r="C15" s="82"/>
      <c r="D15" s="82"/>
      <c r="G15" s="82" t="s">
        <v>78</v>
      </c>
      <c r="H15" s="82"/>
      <c r="I15" s="82"/>
    </row>
    <row r="16" spans="1:9" x14ac:dyDescent="0.3">
      <c r="B16" s="35" t="s">
        <v>4</v>
      </c>
      <c r="C16" s="35" t="s">
        <v>5</v>
      </c>
      <c r="D16" s="35" t="s">
        <v>6</v>
      </c>
      <c r="G16" s="35" t="s">
        <v>4</v>
      </c>
      <c r="H16" s="35" t="s">
        <v>5</v>
      </c>
      <c r="I16" s="35" t="s">
        <v>6</v>
      </c>
    </row>
    <row r="17" spans="1:16" x14ac:dyDescent="0.3">
      <c r="A17" s="36" t="s">
        <v>7</v>
      </c>
      <c r="B17" s="37">
        <f>+'Datos entrada'!B13</f>
        <v>3500</v>
      </c>
      <c r="C17" s="38">
        <f>+'Datos entrada'!C13</f>
        <v>1.4</v>
      </c>
      <c r="D17" s="34">
        <f>+B17*C17</f>
        <v>4900</v>
      </c>
      <c r="F17" s="58" t="s">
        <v>75</v>
      </c>
      <c r="G17" s="37">
        <f>+'Datos entrada'!B18</f>
        <v>7000</v>
      </c>
      <c r="H17" s="38">
        <f>+C19</f>
        <v>1.48</v>
      </c>
      <c r="I17" s="34">
        <f>+H17*G17</f>
        <v>10360</v>
      </c>
    </row>
    <row r="18" spans="1:16" x14ac:dyDescent="0.3">
      <c r="A18" s="36" t="s">
        <v>8</v>
      </c>
      <c r="B18" s="34">
        <f>+B12</f>
        <v>15000</v>
      </c>
      <c r="C18" s="38">
        <f>+C12</f>
        <v>1.5</v>
      </c>
      <c r="D18" s="34">
        <f>+C18*B18</f>
        <v>22500</v>
      </c>
      <c r="F18" s="58" t="s">
        <v>76</v>
      </c>
      <c r="G18" s="34">
        <f>+'Datos entrada'!B19</f>
        <v>10000</v>
      </c>
      <c r="H18" s="38">
        <f>+C19</f>
        <v>1.48</v>
      </c>
      <c r="I18" s="34">
        <f>+H18*G18</f>
        <v>14800</v>
      </c>
    </row>
    <row r="19" spans="1:16" x14ac:dyDescent="0.3">
      <c r="A19" s="39" t="s">
        <v>70</v>
      </c>
      <c r="B19" s="40">
        <v>18000</v>
      </c>
      <c r="C19" s="41">
        <f>+(D17+D18)/(B17+B18)</f>
        <v>1.48</v>
      </c>
      <c r="D19" s="40">
        <f>+B19*C19</f>
        <v>26640</v>
      </c>
      <c r="F19" s="58" t="s">
        <v>43</v>
      </c>
      <c r="G19" s="59">
        <f>+'Datos entrada'!B20</f>
        <v>1000</v>
      </c>
      <c r="H19" s="60">
        <f>+C19</f>
        <v>1.48</v>
      </c>
      <c r="I19" s="34">
        <f>+H19*G19</f>
        <v>1480</v>
      </c>
    </row>
    <row r="20" spans="1:16" x14ac:dyDescent="0.3">
      <c r="A20" s="36" t="s">
        <v>9</v>
      </c>
      <c r="B20" s="34">
        <f>+B17+B18-B19</f>
        <v>500</v>
      </c>
      <c r="C20" s="38" t="s">
        <v>18</v>
      </c>
      <c r="D20" s="34">
        <f>+D17+D18-D19</f>
        <v>760</v>
      </c>
      <c r="F20" s="36"/>
      <c r="G20" s="34">
        <f>SUM(G17:G19)</f>
        <v>18000</v>
      </c>
      <c r="H20" s="38"/>
      <c r="I20" s="34">
        <f>SUM(I17:I19)</f>
        <v>26640</v>
      </c>
    </row>
    <row r="21" spans="1:16" x14ac:dyDescent="0.3">
      <c r="F21" s="36"/>
      <c r="G21" s="34"/>
      <c r="H21" s="38"/>
      <c r="I21" s="34"/>
    </row>
    <row r="22" spans="1:16" x14ac:dyDescent="0.3">
      <c r="A22" s="21" t="s">
        <v>24</v>
      </c>
      <c r="B22" s="30"/>
      <c r="C22" s="30"/>
      <c r="D22" s="30"/>
    </row>
    <row r="24" spans="1:16" x14ac:dyDescent="0.3">
      <c r="A24" s="42"/>
      <c r="B24" s="43" t="s">
        <v>75</v>
      </c>
      <c r="C24" s="43" t="s">
        <v>76</v>
      </c>
      <c r="D24" s="43" t="s">
        <v>43</v>
      </c>
      <c r="J24" s="62"/>
      <c r="K24" s="69"/>
      <c r="L24" s="69"/>
      <c r="M24" s="69"/>
      <c r="N24" s="69"/>
      <c r="O24" s="69"/>
      <c r="P24" s="62"/>
    </row>
    <row r="25" spans="1:16" x14ac:dyDescent="0.3">
      <c r="A25" s="44" t="s">
        <v>73</v>
      </c>
      <c r="B25" s="37">
        <f>+I17</f>
        <v>10360</v>
      </c>
      <c r="C25" s="37">
        <f>+I18</f>
        <v>14800</v>
      </c>
      <c r="D25" s="37">
        <f>+I19</f>
        <v>1480</v>
      </c>
      <c r="J25" s="62"/>
      <c r="K25" s="63"/>
      <c r="L25" s="63"/>
      <c r="M25" s="62"/>
      <c r="N25" s="62"/>
      <c r="O25" s="69"/>
      <c r="P25" s="62"/>
    </row>
    <row r="26" spans="1:16" x14ac:dyDescent="0.3">
      <c r="A26" s="44" t="s">
        <v>74</v>
      </c>
      <c r="B26" s="37">
        <f>+$C$4*'Datos entrada'!C18</f>
        <v>3325.1</v>
      </c>
      <c r="C26" s="37">
        <f>+C4*'Datos entrada'!C19</f>
        <v>4750.38</v>
      </c>
      <c r="D26" s="37">
        <f>+C4*'Datos entrada'!C20</f>
        <v>475.38</v>
      </c>
      <c r="J26" s="62"/>
      <c r="K26" s="63"/>
      <c r="L26" s="63"/>
      <c r="M26" s="62"/>
      <c r="N26" s="62"/>
      <c r="O26" s="69"/>
      <c r="P26" s="62"/>
    </row>
    <row r="27" spans="1:16" x14ac:dyDescent="0.3">
      <c r="A27" s="44" t="s">
        <v>77</v>
      </c>
      <c r="B27" s="37">
        <f>+D26/2</f>
        <v>237.69</v>
      </c>
      <c r="C27" s="37">
        <f>+D26/2</f>
        <v>237.69</v>
      </c>
      <c r="D27" s="37"/>
      <c r="J27" s="62"/>
      <c r="K27" s="63"/>
      <c r="L27" s="63"/>
      <c r="M27" s="62"/>
      <c r="N27" s="62"/>
      <c r="O27" s="69"/>
      <c r="P27" s="62"/>
    </row>
    <row r="28" spans="1:16" x14ac:dyDescent="0.3">
      <c r="A28" s="46" t="s">
        <v>20</v>
      </c>
      <c r="B28" s="47">
        <f>SUM(B25:B27)</f>
        <v>13922.79</v>
      </c>
      <c r="C28" s="47">
        <f>SUM(C25:C27)</f>
        <v>19788.07</v>
      </c>
      <c r="D28" s="47">
        <f>SUM(D25:D27)</f>
        <v>1955.38</v>
      </c>
      <c r="J28" s="62"/>
      <c r="K28" s="63"/>
      <c r="L28" s="63"/>
      <c r="M28" s="62"/>
      <c r="N28" s="62"/>
      <c r="O28" s="62"/>
      <c r="P28" s="62"/>
    </row>
    <row r="29" spans="1:16" x14ac:dyDescent="0.3">
      <c r="A29" s="42"/>
      <c r="B29" s="42"/>
      <c r="C29" s="42"/>
      <c r="J29" s="62"/>
      <c r="K29" s="70"/>
      <c r="L29" s="69"/>
      <c r="M29" s="69"/>
      <c r="N29" s="69"/>
      <c r="O29" s="62"/>
      <c r="P29" s="62"/>
    </row>
    <row r="30" spans="1:16" x14ac:dyDescent="0.3">
      <c r="A30" s="42"/>
      <c r="B30" s="42"/>
      <c r="C30" s="42"/>
      <c r="D30" s="48"/>
      <c r="E30" s="56"/>
      <c r="F30" s="56"/>
      <c r="G30" s="56"/>
      <c r="H30" s="57"/>
      <c r="I30" s="42"/>
      <c r="J30" s="62"/>
      <c r="K30" s="61"/>
      <c r="L30" s="61"/>
      <c r="M30" s="61"/>
      <c r="N30" s="61"/>
      <c r="O30" s="61"/>
      <c r="P30" s="61"/>
    </row>
    <row r="31" spans="1:16" x14ac:dyDescent="0.3">
      <c r="A31" s="21" t="s">
        <v>79</v>
      </c>
      <c r="E31" s="56"/>
      <c r="F31" s="56"/>
      <c r="G31" s="56"/>
      <c r="H31" s="57"/>
      <c r="I31" s="42"/>
      <c r="J31" s="42"/>
    </row>
    <row r="32" spans="1:16" x14ac:dyDescent="0.3">
      <c r="B32" s="82" t="s">
        <v>71</v>
      </c>
      <c r="C32" s="82"/>
      <c r="D32" s="82"/>
      <c r="E32" s="56"/>
      <c r="G32" s="82" t="s">
        <v>72</v>
      </c>
      <c r="H32" s="82"/>
      <c r="I32" s="82"/>
      <c r="J32" s="42"/>
      <c r="K32" s="61"/>
      <c r="L32" s="69"/>
      <c r="M32" s="69"/>
      <c r="N32" s="69"/>
      <c r="O32" s="61"/>
    </row>
    <row r="33" spans="1:15" x14ac:dyDescent="0.3">
      <c r="B33" s="35" t="s">
        <v>4</v>
      </c>
      <c r="C33" s="35" t="s">
        <v>5</v>
      </c>
      <c r="D33" s="35" t="s">
        <v>6</v>
      </c>
      <c r="E33" s="56"/>
      <c r="G33" s="35" t="s">
        <v>4</v>
      </c>
      <c r="H33" s="35" t="s">
        <v>5</v>
      </c>
      <c r="I33" s="35" t="s">
        <v>6</v>
      </c>
      <c r="J33" s="42"/>
      <c r="K33" s="61"/>
      <c r="L33" s="62"/>
      <c r="M33" s="62"/>
      <c r="N33" s="62"/>
      <c r="O33" s="61"/>
    </row>
    <row r="34" spans="1:15" x14ac:dyDescent="0.3">
      <c r="A34" s="36" t="s">
        <v>7</v>
      </c>
      <c r="B34" s="37">
        <f>+'Datos entrada'!B29</f>
        <v>0</v>
      </c>
      <c r="C34" s="38">
        <f>+'Datos entrada'!C29</f>
        <v>0</v>
      </c>
      <c r="D34" s="34">
        <f>+B34*C34</f>
        <v>0</v>
      </c>
      <c r="E34" s="56"/>
      <c r="F34" s="36" t="s">
        <v>7</v>
      </c>
      <c r="G34" s="37">
        <f>+'Datos entrada'!G29</f>
        <v>0</v>
      </c>
      <c r="H34" s="38">
        <f>+'Datos entrada'!H29</f>
        <v>0</v>
      </c>
      <c r="I34" s="34">
        <f>+G34*H34</f>
        <v>0</v>
      </c>
      <c r="J34" s="42"/>
      <c r="K34" s="61"/>
      <c r="L34" s="63"/>
      <c r="M34" s="64"/>
      <c r="N34" s="65"/>
      <c r="O34" s="61"/>
    </row>
    <row r="35" spans="1:15" x14ac:dyDescent="0.3">
      <c r="A35" s="36" t="s">
        <v>80</v>
      </c>
      <c r="B35" s="34">
        <f>+'Datos entrada'!B18</f>
        <v>7000</v>
      </c>
      <c r="C35" s="38">
        <f>+D35/B35</f>
        <v>1.99</v>
      </c>
      <c r="D35" s="34">
        <f>+B28</f>
        <v>13922.79</v>
      </c>
      <c r="E35" s="56"/>
      <c r="F35" s="36" t="s">
        <v>80</v>
      </c>
      <c r="G35" s="34">
        <f>+'Datos entrada'!B19</f>
        <v>10000</v>
      </c>
      <c r="H35" s="38">
        <f>+I35/G35</f>
        <v>1.98</v>
      </c>
      <c r="I35" s="34">
        <f>+C28</f>
        <v>19788.07</v>
      </c>
      <c r="J35" s="42"/>
      <c r="K35" s="61"/>
      <c r="L35" s="65"/>
      <c r="M35" s="64"/>
      <c r="N35" s="65"/>
      <c r="O35" s="61"/>
    </row>
    <row r="36" spans="1:15" x14ac:dyDescent="0.3">
      <c r="A36" s="39" t="s">
        <v>70</v>
      </c>
      <c r="B36" s="40">
        <f>+'Datos entrada'!C25+'Datos entrada'!C27</f>
        <v>7000</v>
      </c>
      <c r="C36" s="41">
        <f>+C35</f>
        <v>1.99</v>
      </c>
      <c r="D36" s="40">
        <f>+B36*C36</f>
        <v>13930</v>
      </c>
      <c r="E36" s="56"/>
      <c r="F36" s="39" t="s">
        <v>70</v>
      </c>
      <c r="G36" s="40">
        <f>+'Datos entrada'!C26+'Datos entrada'!C28</f>
        <v>10000</v>
      </c>
      <c r="H36" s="41">
        <f>+(I34+I35)/(G34+G35)</f>
        <v>1.98</v>
      </c>
      <c r="I36" s="40">
        <f>+G36*H36</f>
        <v>19800</v>
      </c>
      <c r="J36" s="42"/>
      <c r="K36" s="66"/>
      <c r="L36" s="67"/>
      <c r="M36" s="68"/>
      <c r="N36" s="67"/>
      <c r="O36" s="61"/>
    </row>
    <row r="37" spans="1:15" x14ac:dyDescent="0.3">
      <c r="A37" s="36" t="s">
        <v>9</v>
      </c>
      <c r="B37" s="34">
        <f>+B34+B35-B36</f>
        <v>0</v>
      </c>
      <c r="C37" s="38" t="s">
        <v>18</v>
      </c>
      <c r="D37" s="34">
        <v>0</v>
      </c>
      <c r="E37" s="56"/>
      <c r="F37" s="36" t="s">
        <v>9</v>
      </c>
      <c r="G37" s="34">
        <f>+G34+G35-G36</f>
        <v>0</v>
      </c>
      <c r="H37" s="38" t="s">
        <v>18</v>
      </c>
      <c r="I37" s="34">
        <f>+I34+I35-I36</f>
        <v>-11.93</v>
      </c>
      <c r="J37" s="42"/>
      <c r="K37" s="61"/>
      <c r="L37" s="65"/>
      <c r="M37" s="64"/>
      <c r="N37" s="65"/>
      <c r="O37" s="61"/>
    </row>
    <row r="38" spans="1:15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 t="s">
        <v>18</v>
      </c>
      <c r="K38" s="61"/>
      <c r="L38" s="61"/>
      <c r="M38" s="61"/>
      <c r="N38" s="61"/>
      <c r="O38" s="61"/>
    </row>
    <row r="39" spans="1:15" x14ac:dyDescent="0.3">
      <c r="A39" s="49" t="s">
        <v>25</v>
      </c>
      <c r="B39" s="42"/>
      <c r="C39" s="42"/>
      <c r="D39" s="42"/>
      <c r="E39" s="42"/>
      <c r="F39" s="42"/>
      <c r="G39" s="42"/>
      <c r="H39" s="42"/>
      <c r="I39" s="42"/>
      <c r="J39" s="42"/>
    </row>
    <row r="40" spans="1:15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</row>
    <row r="41" spans="1:15" x14ac:dyDescent="0.3">
      <c r="A41" s="42"/>
      <c r="B41" s="43" t="s">
        <v>81</v>
      </c>
      <c r="C41" s="43" t="s">
        <v>82</v>
      </c>
      <c r="D41" s="43" t="s">
        <v>83</v>
      </c>
      <c r="E41" s="42"/>
      <c r="F41" s="42"/>
      <c r="G41" s="42"/>
      <c r="H41" s="42"/>
      <c r="I41" s="42"/>
      <c r="J41" s="42"/>
    </row>
    <row r="42" spans="1:15" x14ac:dyDescent="0.3">
      <c r="A42" s="44" t="s">
        <v>73</v>
      </c>
      <c r="B42" s="37">
        <f>+'Datos entrada'!C25*sol!C36</f>
        <v>12208.65</v>
      </c>
      <c r="C42" s="37">
        <f>+'Datos entrada'!C26*sol!H36</f>
        <v>17230.95</v>
      </c>
      <c r="D42" s="37">
        <f>+('Datos entrada'!C27*sol!C36)+('Datos entrada'!C28*sol!H36)</f>
        <v>4290.3999999999996</v>
      </c>
      <c r="E42" s="42"/>
      <c r="F42" s="42"/>
      <c r="G42" s="42"/>
      <c r="H42" s="42"/>
      <c r="I42" s="42"/>
      <c r="J42" s="42" t="s">
        <v>18</v>
      </c>
    </row>
    <row r="43" spans="1:15" x14ac:dyDescent="0.3">
      <c r="A43" s="44" t="s">
        <v>84</v>
      </c>
      <c r="B43" s="37">
        <f>+'Datos entrada'!B25*'Datos entrada'!F25</f>
        <v>18000</v>
      </c>
      <c r="C43" s="37">
        <f>+'Datos entrada'!B26*'Datos entrada'!F26</f>
        <v>18750</v>
      </c>
      <c r="D43" s="37">
        <f>+'Datos entrada'!B27*'Datos entrada'!F27</f>
        <v>10000</v>
      </c>
      <c r="E43" s="42"/>
      <c r="F43" s="42"/>
      <c r="G43" s="42"/>
      <c r="H43" s="42"/>
      <c r="I43" s="42"/>
      <c r="J43" s="42"/>
    </row>
    <row r="44" spans="1:15" x14ac:dyDescent="0.3">
      <c r="A44" s="46" t="s">
        <v>20</v>
      </c>
      <c r="B44" s="47">
        <f>SUM(B42:B43)</f>
        <v>30208.65</v>
      </c>
      <c r="C44" s="47">
        <f>SUM(C42:C43)</f>
        <v>35980.949999999997</v>
      </c>
      <c r="D44" s="47">
        <f>SUM(D42:D43)</f>
        <v>14290.4</v>
      </c>
      <c r="E44" s="42"/>
      <c r="F44" s="42"/>
      <c r="G44" s="42"/>
      <c r="H44" s="42"/>
      <c r="I44" s="42"/>
      <c r="J44" s="42"/>
    </row>
    <row r="45" spans="1:15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</row>
    <row r="46" spans="1:15" s="61" customFormat="1" x14ac:dyDescent="0.3">
      <c r="A46" s="71" t="s">
        <v>85</v>
      </c>
      <c r="E46" s="62"/>
      <c r="F46" s="62"/>
      <c r="G46" s="62"/>
      <c r="H46" s="62"/>
      <c r="I46" s="62"/>
      <c r="J46" s="62"/>
    </row>
    <row r="47" spans="1:15" s="61" customFormat="1" x14ac:dyDescent="0.3">
      <c r="B47" s="83"/>
      <c r="C47" s="83"/>
      <c r="D47" s="83"/>
      <c r="E47" s="62"/>
      <c r="G47" s="69"/>
      <c r="H47" s="69"/>
      <c r="I47" s="69"/>
      <c r="J47" s="62"/>
    </row>
    <row r="48" spans="1:15" s="61" customFormat="1" x14ac:dyDescent="0.3">
      <c r="A48" s="22"/>
      <c r="B48" s="82" t="s">
        <v>86</v>
      </c>
      <c r="C48" s="82"/>
      <c r="D48" s="82"/>
      <c r="E48" s="56"/>
      <c r="F48" s="22"/>
      <c r="G48" s="82" t="s">
        <v>87</v>
      </c>
      <c r="H48" s="82"/>
      <c r="I48" s="82"/>
      <c r="J48" s="62"/>
      <c r="K48" s="22"/>
      <c r="L48" s="82" t="s">
        <v>88</v>
      </c>
      <c r="M48" s="82"/>
      <c r="N48" s="82"/>
    </row>
    <row r="49" spans="1:14" s="61" customFormat="1" x14ac:dyDescent="0.3">
      <c r="A49" s="22"/>
      <c r="B49" s="35" t="s">
        <v>4</v>
      </c>
      <c r="C49" s="35" t="s">
        <v>5</v>
      </c>
      <c r="D49" s="35" t="s">
        <v>6</v>
      </c>
      <c r="E49" s="56"/>
      <c r="F49" s="22"/>
      <c r="G49" s="35" t="s">
        <v>4</v>
      </c>
      <c r="H49" s="35" t="s">
        <v>5</v>
      </c>
      <c r="I49" s="35" t="s">
        <v>6</v>
      </c>
      <c r="J49" s="62"/>
      <c r="K49" s="22"/>
      <c r="L49" s="35" t="s">
        <v>4</v>
      </c>
      <c r="M49" s="35" t="s">
        <v>5</v>
      </c>
      <c r="N49" s="35" t="s">
        <v>6</v>
      </c>
    </row>
    <row r="50" spans="1:14" s="61" customFormat="1" x14ac:dyDescent="0.3">
      <c r="A50" s="36" t="s">
        <v>7</v>
      </c>
      <c r="B50" s="37">
        <f>+'Datos entrada'!B45</f>
        <v>0</v>
      </c>
      <c r="C50" s="38">
        <f>+'Datos entrada'!C45</f>
        <v>0</v>
      </c>
      <c r="D50" s="34">
        <f>+B50*C50</f>
        <v>0</v>
      </c>
      <c r="E50" s="56"/>
      <c r="F50" s="36" t="s">
        <v>7</v>
      </c>
      <c r="G50" s="37">
        <f>+'Datos entrada'!G45</f>
        <v>0</v>
      </c>
      <c r="H50" s="38">
        <f>+'Datos entrada'!H45</f>
        <v>0</v>
      </c>
      <c r="I50" s="34">
        <f>+G50*H50</f>
        <v>0</v>
      </c>
      <c r="J50" s="62"/>
      <c r="K50" s="36" t="s">
        <v>7</v>
      </c>
      <c r="L50" s="37">
        <f>+'Datos entrada'!L45</f>
        <v>0</v>
      </c>
      <c r="M50" s="38">
        <f>+'Datos entrada'!M45</f>
        <v>0</v>
      </c>
      <c r="N50" s="34">
        <f>+L50*M50</f>
        <v>0</v>
      </c>
    </row>
    <row r="51" spans="1:14" s="61" customFormat="1" x14ac:dyDescent="0.3">
      <c r="A51" s="36" t="s">
        <v>80</v>
      </c>
      <c r="B51" s="34">
        <f>+'Datos entrada'!B25</f>
        <v>1200</v>
      </c>
      <c r="C51" s="38">
        <f>+D51/B51</f>
        <v>25.17</v>
      </c>
      <c r="D51" s="34">
        <f>+B44</f>
        <v>30208.65</v>
      </c>
      <c r="E51" s="56"/>
      <c r="F51" s="36" t="s">
        <v>80</v>
      </c>
      <c r="G51" s="34">
        <f>+'Datos entrada'!B26</f>
        <v>1500</v>
      </c>
      <c r="H51" s="38">
        <f>+I51/G51</f>
        <v>23.99</v>
      </c>
      <c r="I51" s="34">
        <f>+C44</f>
        <v>35980.949999999997</v>
      </c>
      <c r="J51" s="62"/>
      <c r="K51" s="36" t="s">
        <v>80</v>
      </c>
      <c r="L51" s="34">
        <f>+'Datos entrada'!B27</f>
        <v>1000</v>
      </c>
      <c r="M51" s="38">
        <f>+N51/L51</f>
        <v>14.29</v>
      </c>
      <c r="N51" s="34">
        <f>+D44</f>
        <v>14290.4</v>
      </c>
    </row>
    <row r="52" spans="1:14" s="61" customFormat="1" x14ac:dyDescent="0.3">
      <c r="A52" s="39" t="s">
        <v>89</v>
      </c>
      <c r="B52" s="40">
        <f>+'Datos entrada'!B33</f>
        <v>1000</v>
      </c>
      <c r="C52" s="41">
        <f>+C51</f>
        <v>25.17</v>
      </c>
      <c r="D52" s="40">
        <f>+B52*C52</f>
        <v>25170</v>
      </c>
      <c r="E52" s="56"/>
      <c r="F52" s="39" t="s">
        <v>89</v>
      </c>
      <c r="G52" s="40">
        <f>+'Datos entrada'!B34</f>
        <v>1300</v>
      </c>
      <c r="H52" s="41">
        <f>+(I50+I51)/(G50+G51)</f>
        <v>23.99</v>
      </c>
      <c r="I52" s="40">
        <f>+G52*H52</f>
        <v>31187</v>
      </c>
      <c r="J52" s="62"/>
      <c r="K52" s="39" t="s">
        <v>89</v>
      </c>
      <c r="L52" s="40">
        <f>+'Datos entrada'!B35</f>
        <v>900</v>
      </c>
      <c r="M52" s="41">
        <f>+(N50+N51)/(L50+L51)</f>
        <v>14.29</v>
      </c>
      <c r="N52" s="40">
        <f>+L52*M52</f>
        <v>12861</v>
      </c>
    </row>
    <row r="53" spans="1:14" s="61" customFormat="1" x14ac:dyDescent="0.3">
      <c r="A53" s="36" t="s">
        <v>9</v>
      </c>
      <c r="B53" s="34">
        <f>+B50+B51-B52</f>
        <v>200</v>
      </c>
      <c r="C53" s="38">
        <f>+C52</f>
        <v>25.17</v>
      </c>
      <c r="D53" s="34">
        <f>+B53*C53</f>
        <v>5034</v>
      </c>
      <c r="E53" s="56"/>
      <c r="F53" s="36" t="s">
        <v>9</v>
      </c>
      <c r="G53" s="34">
        <f>+G50+G51-G52</f>
        <v>200</v>
      </c>
      <c r="H53" s="38">
        <f>+H52</f>
        <v>23.99</v>
      </c>
      <c r="I53" s="34">
        <f>+G53*H53</f>
        <v>4798</v>
      </c>
      <c r="J53" s="62"/>
      <c r="K53" s="36" t="s">
        <v>9</v>
      </c>
      <c r="L53" s="34">
        <f>+L50+L51-L52</f>
        <v>100</v>
      </c>
      <c r="M53" s="38">
        <f>+M52</f>
        <v>14.29</v>
      </c>
      <c r="N53" s="34">
        <f>+N50+N51-N52</f>
        <v>1429.4</v>
      </c>
    </row>
    <row r="54" spans="1:14" x14ac:dyDescent="0.3">
      <c r="A54" s="42"/>
      <c r="B54" s="42"/>
      <c r="C54" s="42"/>
      <c r="D54" s="42"/>
      <c r="E54" s="42"/>
      <c r="F54" s="42"/>
      <c r="G54" s="42"/>
      <c r="H54" s="42"/>
      <c r="I54" s="42"/>
      <c r="J54" s="42"/>
    </row>
    <row r="55" spans="1:14" x14ac:dyDescent="0.3">
      <c r="A55" s="49" t="s">
        <v>14</v>
      </c>
      <c r="B55" s="42"/>
      <c r="C55" s="42"/>
      <c r="D55" s="42"/>
      <c r="E55" s="42"/>
      <c r="F55" s="27"/>
      <c r="G55" s="42"/>
      <c r="H55" s="27"/>
      <c r="I55" s="27"/>
      <c r="J55" s="27"/>
    </row>
    <row r="56" spans="1:14" x14ac:dyDescent="0.3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4" x14ac:dyDescent="0.3">
      <c r="A57" s="42"/>
      <c r="B57" s="43" t="s">
        <v>28</v>
      </c>
      <c r="C57" s="43" t="s">
        <v>29</v>
      </c>
      <c r="D57" s="43" t="s">
        <v>30</v>
      </c>
      <c r="E57" s="43" t="s">
        <v>2</v>
      </c>
      <c r="F57" s="42"/>
      <c r="G57" s="42"/>
      <c r="H57" s="42"/>
      <c r="I57" s="42"/>
      <c r="J57" s="42"/>
    </row>
    <row r="58" spans="1:14" x14ac:dyDescent="0.3">
      <c r="A58" s="44" t="s">
        <v>1</v>
      </c>
      <c r="B58" s="50">
        <f>+'Datos entrada'!B33*'Datos entrada'!C33</f>
        <v>65000</v>
      </c>
      <c r="C58" s="50">
        <f>+'Datos entrada'!B34*'Datos entrada'!C34</f>
        <v>65000</v>
      </c>
      <c r="D58" s="50">
        <f>+'Datos entrada'!B35*'Datos entrada'!C35</f>
        <v>36000</v>
      </c>
      <c r="E58" s="45">
        <f>+D58+C58+B58</f>
        <v>166000</v>
      </c>
      <c r="F58" s="42"/>
      <c r="G58" s="42"/>
      <c r="H58" s="42"/>
      <c r="I58" s="42"/>
      <c r="J58" s="42"/>
    </row>
    <row r="59" spans="1:14" x14ac:dyDescent="0.3">
      <c r="A59" s="44" t="s">
        <v>10</v>
      </c>
      <c r="B59" s="50">
        <f>-D52</f>
        <v>-25170</v>
      </c>
      <c r="C59" s="50">
        <f>-I52</f>
        <v>-31187</v>
      </c>
      <c r="D59" s="50">
        <f>-N52</f>
        <v>-12861</v>
      </c>
      <c r="E59" s="45">
        <f t="shared" ref="E59:E61" si="0">+D59+C59+B59</f>
        <v>-69218</v>
      </c>
      <c r="F59" s="42"/>
      <c r="G59" s="42"/>
      <c r="H59" s="42"/>
      <c r="I59" s="42"/>
      <c r="J59" s="42"/>
    </row>
    <row r="60" spans="1:14" x14ac:dyDescent="0.3">
      <c r="A60" s="46" t="s">
        <v>11</v>
      </c>
      <c r="B60" s="53">
        <f>SUM(B58:B59)</f>
        <v>39830</v>
      </c>
      <c r="C60" s="53">
        <f t="shared" ref="C60:E60" si="1">SUM(C58:C59)</f>
        <v>33813</v>
      </c>
      <c r="D60" s="53">
        <f t="shared" si="1"/>
        <v>23139</v>
      </c>
      <c r="E60" s="53">
        <f t="shared" si="1"/>
        <v>96782</v>
      </c>
      <c r="F60" s="42"/>
      <c r="G60" s="42"/>
      <c r="H60" s="42"/>
      <c r="I60" s="42"/>
      <c r="J60" s="42"/>
    </row>
    <row r="61" spans="1:14" x14ac:dyDescent="0.3">
      <c r="A61" s="44" t="s">
        <v>12</v>
      </c>
      <c r="B61" s="50">
        <f>-B52*E7</f>
        <v>-1750</v>
      </c>
      <c r="C61" s="50">
        <f>-G52*E7</f>
        <v>-2275</v>
      </c>
      <c r="D61" s="50">
        <f>-L52*E7</f>
        <v>-1575</v>
      </c>
      <c r="E61" s="45">
        <f t="shared" si="0"/>
        <v>-5600</v>
      </c>
      <c r="F61" s="42"/>
      <c r="G61" s="42"/>
      <c r="H61" s="42"/>
      <c r="I61" s="42"/>
      <c r="J61" s="42"/>
    </row>
    <row r="62" spans="1:14" x14ac:dyDescent="0.3">
      <c r="A62" s="46" t="s">
        <v>102</v>
      </c>
      <c r="B62" s="53">
        <f>SUM(B60:B61)</f>
        <v>38080</v>
      </c>
      <c r="C62" s="53">
        <f t="shared" ref="C62:E62" si="2">SUM(C60:C61)</f>
        <v>31538</v>
      </c>
      <c r="D62" s="53">
        <f t="shared" si="2"/>
        <v>21564</v>
      </c>
      <c r="E62" s="53">
        <f t="shared" si="2"/>
        <v>91182</v>
      </c>
      <c r="F62" s="42"/>
      <c r="G62" s="42"/>
      <c r="H62" s="42"/>
      <c r="I62" s="42"/>
      <c r="J62" s="42"/>
    </row>
    <row r="63" spans="1:14" x14ac:dyDescent="0.3">
      <c r="A63" s="44" t="s">
        <v>0</v>
      </c>
      <c r="B63" s="50" t="s">
        <v>18</v>
      </c>
      <c r="C63" s="50"/>
      <c r="D63" s="50"/>
      <c r="E63" s="45">
        <f>-B3</f>
        <v>-18000</v>
      </c>
      <c r="F63" s="42"/>
      <c r="G63" s="42"/>
      <c r="H63" s="42"/>
      <c r="I63" s="42"/>
      <c r="J63" s="42"/>
    </row>
    <row r="64" spans="1:14" x14ac:dyDescent="0.3">
      <c r="A64" s="46" t="s">
        <v>13</v>
      </c>
      <c r="B64" s="51" t="s">
        <v>18</v>
      </c>
      <c r="C64" s="50"/>
      <c r="D64" s="51"/>
      <c r="E64" s="53">
        <f>SUM(E62:E63)</f>
        <v>73182</v>
      </c>
      <c r="F64" s="42"/>
      <c r="G64" s="42"/>
      <c r="H64" s="42"/>
      <c r="I64" s="42"/>
      <c r="J64" s="42"/>
    </row>
    <row r="65" spans="1:10" x14ac:dyDescent="0.3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3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3">
      <c r="A67" s="49" t="s">
        <v>32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3">
      <c r="A68" s="54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3">
      <c r="A69" s="54" t="s">
        <v>90</v>
      </c>
      <c r="B69" s="72">
        <f>+E62/E58</f>
        <v>0.54930000000000001</v>
      </c>
      <c r="C69" s="42"/>
      <c r="D69" s="42"/>
      <c r="E69" s="42"/>
      <c r="F69" s="42"/>
      <c r="G69" s="42"/>
      <c r="H69" s="42"/>
      <c r="I69" s="42"/>
      <c r="J69" s="42"/>
    </row>
    <row r="70" spans="1:10" x14ac:dyDescent="0.3">
      <c r="A70" s="54" t="s">
        <v>33</v>
      </c>
      <c r="B70" s="42">
        <v>18000</v>
      </c>
      <c r="C70" s="42"/>
      <c r="D70" s="42"/>
      <c r="E70" s="42"/>
      <c r="F70" s="42"/>
      <c r="G70" s="42"/>
      <c r="H70" s="42"/>
      <c r="I70" s="42"/>
      <c r="J70" s="42"/>
    </row>
    <row r="71" spans="1:10" x14ac:dyDescent="0.3">
      <c r="A71" s="55" t="s">
        <v>91</v>
      </c>
      <c r="B71" s="27">
        <f>+B70/B69</f>
        <v>32768.980000000003</v>
      </c>
      <c r="C71" s="42" t="s">
        <v>60</v>
      </c>
      <c r="D71" s="42"/>
      <c r="E71" s="42"/>
      <c r="F71" s="42"/>
      <c r="G71" s="42"/>
      <c r="H71" s="42"/>
      <c r="I71" s="42"/>
      <c r="J71" s="42"/>
    </row>
    <row r="72" spans="1:10" x14ac:dyDescent="0.3">
      <c r="A72" s="54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3">
      <c r="A73" s="49"/>
      <c r="B73" s="42"/>
      <c r="C73" s="42"/>
      <c r="D73" s="42"/>
      <c r="E73" s="42"/>
      <c r="F73" s="42"/>
      <c r="G73" s="42"/>
      <c r="H73" s="42"/>
      <c r="I73" s="42"/>
      <c r="J73" s="42"/>
    </row>
    <row r="74" spans="1:10" x14ac:dyDescent="0.3">
      <c r="A74" s="49"/>
      <c r="B74" s="42"/>
      <c r="C74" s="42"/>
      <c r="D74" s="42"/>
      <c r="E74" s="42"/>
      <c r="F74" s="42"/>
      <c r="G74" s="42"/>
      <c r="H74" s="42"/>
      <c r="I74" s="42"/>
      <c r="J74" s="42"/>
    </row>
    <row r="75" spans="1:10" x14ac:dyDescent="0.3">
      <c r="A75" s="54"/>
      <c r="B75" s="27"/>
      <c r="C75" s="27"/>
      <c r="D75" s="42"/>
      <c r="E75" s="42"/>
      <c r="F75" s="42"/>
      <c r="G75" s="42"/>
      <c r="H75" s="42"/>
      <c r="I75" s="42"/>
      <c r="J75" s="42"/>
    </row>
    <row r="76" spans="1:10" x14ac:dyDescent="0.3">
      <c r="A76" s="52"/>
      <c r="B76" s="42"/>
      <c r="C76" s="42"/>
      <c r="D76" s="42"/>
      <c r="E76" s="42"/>
      <c r="F76" s="42"/>
      <c r="G76" s="42"/>
      <c r="H76" s="42"/>
      <c r="I76" s="42"/>
      <c r="J76" s="42"/>
    </row>
    <row r="77" spans="1:10" x14ac:dyDescent="0.3">
      <c r="A77" s="52"/>
      <c r="B77" s="42"/>
      <c r="C77" s="42"/>
      <c r="D77" s="42"/>
      <c r="E77" s="42"/>
      <c r="F77" s="42"/>
      <c r="G77" s="42"/>
      <c r="H77" s="42"/>
      <c r="I77" s="42"/>
      <c r="J77" s="42"/>
    </row>
    <row r="78" spans="1:10" x14ac:dyDescent="0.3">
      <c r="A78" s="42"/>
      <c r="B78" s="42"/>
      <c r="C78" s="42"/>
      <c r="D78" s="42"/>
      <c r="E78" s="42"/>
      <c r="F78" s="42"/>
      <c r="G78" s="42"/>
      <c r="H78" s="42"/>
      <c r="I78" s="42"/>
      <c r="J78" s="42"/>
    </row>
    <row r="79" spans="1:10" x14ac:dyDescent="0.3">
      <c r="A79" s="42"/>
      <c r="B79" s="42"/>
      <c r="C79" s="42"/>
      <c r="D79" s="42"/>
      <c r="E79" s="42"/>
      <c r="F79" s="42"/>
      <c r="G79" s="42"/>
      <c r="H79" s="42"/>
      <c r="I79" s="42"/>
      <c r="J79" s="42"/>
    </row>
    <row r="80" spans="1:10" x14ac:dyDescent="0.3">
      <c r="A80" s="42"/>
      <c r="B80" s="42"/>
      <c r="C80" s="42"/>
      <c r="D80" s="42"/>
      <c r="E80" s="42"/>
      <c r="F80" s="42"/>
      <c r="G80" s="42"/>
      <c r="H80" s="42"/>
      <c r="I80" s="42"/>
      <c r="J80" s="42"/>
    </row>
    <row r="81" spans="1:10" x14ac:dyDescent="0.3">
      <c r="A81" s="42"/>
      <c r="B81" s="42"/>
      <c r="C81" s="42"/>
      <c r="D81" s="42"/>
      <c r="E81" s="42"/>
      <c r="F81" s="42"/>
      <c r="G81" s="42"/>
      <c r="H81" s="42"/>
      <c r="I81" s="42"/>
      <c r="J81" s="42"/>
    </row>
    <row r="82" spans="1:10" x14ac:dyDescent="0.3">
      <c r="A82" s="42"/>
      <c r="B82" s="42"/>
      <c r="C82" s="42"/>
      <c r="D82" s="42"/>
      <c r="E82" s="42"/>
      <c r="F82" s="42"/>
      <c r="G82" s="42"/>
      <c r="H82" s="42"/>
      <c r="I82" s="42"/>
      <c r="J82" s="42"/>
    </row>
    <row r="83" spans="1:10" x14ac:dyDescent="0.3">
      <c r="A83" s="42"/>
      <c r="B83" s="42"/>
      <c r="C83" s="42"/>
      <c r="D83" s="42"/>
      <c r="E83" s="42"/>
      <c r="F83" s="42"/>
      <c r="G83" s="42"/>
      <c r="H83" s="42"/>
      <c r="I83" s="42"/>
      <c r="J83" s="42"/>
    </row>
    <row r="84" spans="1:10" x14ac:dyDescent="0.3">
      <c r="A84" s="42"/>
      <c r="B84" s="42"/>
      <c r="C84" s="42"/>
      <c r="D84" s="42"/>
      <c r="E84" s="42"/>
      <c r="F84" s="42"/>
      <c r="G84" s="42"/>
      <c r="H84" s="42"/>
      <c r="I84" s="42"/>
      <c r="J84" s="42"/>
    </row>
    <row r="85" spans="1:10" x14ac:dyDescent="0.3">
      <c r="A85" s="42"/>
      <c r="B85" s="42"/>
      <c r="C85" s="42"/>
      <c r="D85" s="42"/>
      <c r="E85" s="42"/>
      <c r="F85" s="42"/>
      <c r="G85" s="42"/>
      <c r="H85" s="42"/>
      <c r="I85" s="42"/>
      <c r="J85" s="42"/>
    </row>
    <row r="86" spans="1:10" x14ac:dyDescent="0.3">
      <c r="A86" s="42"/>
      <c r="B86" s="42"/>
      <c r="C86" s="42"/>
      <c r="D86" s="42"/>
      <c r="E86" s="42"/>
      <c r="F86" s="42"/>
      <c r="G86" s="42"/>
      <c r="H86" s="42"/>
      <c r="I86" s="42"/>
      <c r="J86" s="42"/>
    </row>
    <row r="87" spans="1:10" x14ac:dyDescent="0.3">
      <c r="A87" s="42"/>
      <c r="B87" s="42"/>
      <c r="C87" s="42"/>
      <c r="D87" s="42"/>
      <c r="E87" s="42"/>
      <c r="F87" s="42"/>
      <c r="G87" s="42"/>
      <c r="H87" s="42"/>
      <c r="I87" s="42"/>
      <c r="J87" s="42"/>
    </row>
    <row r="88" spans="1:10" x14ac:dyDescent="0.3">
      <c r="A88" s="42"/>
      <c r="B88" s="42"/>
      <c r="C88" s="42"/>
      <c r="D88" s="42"/>
      <c r="E88" s="42"/>
      <c r="F88" s="42"/>
      <c r="G88" s="42"/>
      <c r="H88" s="42"/>
      <c r="I88" s="42"/>
      <c r="J88" s="42"/>
    </row>
    <row r="89" spans="1:10" x14ac:dyDescent="0.3">
      <c r="A89" s="42"/>
      <c r="B89" s="42"/>
      <c r="C89" s="42"/>
      <c r="D89" s="42"/>
      <c r="E89" s="42"/>
      <c r="F89" s="42"/>
      <c r="G89" s="42"/>
      <c r="H89" s="42"/>
      <c r="I89" s="42"/>
      <c r="J89" s="42"/>
    </row>
    <row r="90" spans="1:10" x14ac:dyDescent="0.3">
      <c r="A90" s="42"/>
      <c r="B90" s="42"/>
      <c r="C90" s="42"/>
      <c r="D90" s="42"/>
      <c r="E90" s="42"/>
      <c r="F90" s="42"/>
      <c r="G90" s="42"/>
      <c r="H90" s="42"/>
      <c r="I90" s="42"/>
      <c r="J90" s="42"/>
    </row>
    <row r="91" spans="1:10" x14ac:dyDescent="0.3">
      <c r="A91" s="42"/>
      <c r="B91" s="42"/>
      <c r="C91" s="42"/>
      <c r="D91" s="42"/>
      <c r="E91" s="42"/>
      <c r="F91" s="42"/>
      <c r="G91" s="42"/>
      <c r="H91" s="42"/>
      <c r="I91" s="42"/>
      <c r="J91" s="42"/>
    </row>
    <row r="92" spans="1:10" x14ac:dyDescent="0.3">
      <c r="A92" s="42"/>
      <c r="B92" s="42"/>
      <c r="C92" s="42"/>
      <c r="D92" s="42"/>
      <c r="E92" s="42"/>
      <c r="F92" s="42"/>
      <c r="G92" s="42"/>
      <c r="H92" s="42"/>
      <c r="I92" s="42"/>
      <c r="J92" s="42"/>
    </row>
    <row r="93" spans="1:10" x14ac:dyDescent="0.3">
      <c r="A93" s="42"/>
      <c r="B93" s="42"/>
      <c r="C93" s="42"/>
      <c r="D93" s="42"/>
      <c r="E93" s="42"/>
      <c r="F93" s="42"/>
      <c r="G93" s="42"/>
      <c r="H93" s="42"/>
      <c r="I93" s="42"/>
      <c r="J93" s="42"/>
    </row>
    <row r="94" spans="1:10" x14ac:dyDescent="0.3">
      <c r="A94" s="42"/>
      <c r="B94" s="42"/>
      <c r="C94" s="42"/>
      <c r="D94" s="42"/>
      <c r="E94" s="42"/>
      <c r="F94" s="42"/>
      <c r="G94" s="42"/>
      <c r="H94" s="42"/>
      <c r="I94" s="42"/>
      <c r="J94" s="42"/>
    </row>
    <row r="95" spans="1:10" x14ac:dyDescent="0.3">
      <c r="A95" s="42"/>
      <c r="B95" s="42"/>
      <c r="C95" s="42"/>
      <c r="D95" s="42"/>
      <c r="E95" s="42"/>
      <c r="F95" s="42"/>
      <c r="G95" s="42"/>
      <c r="H95" s="42"/>
      <c r="I95" s="42"/>
      <c r="J95" s="42"/>
    </row>
    <row r="96" spans="1:10" x14ac:dyDescent="0.3">
      <c r="A96" s="42"/>
      <c r="B96" s="42"/>
      <c r="C96" s="42"/>
      <c r="D96" s="42"/>
      <c r="E96" s="42"/>
      <c r="F96" s="42"/>
      <c r="G96" s="42"/>
      <c r="H96" s="42"/>
      <c r="I96" s="42"/>
      <c r="J96" s="42"/>
    </row>
    <row r="97" spans="1:10" x14ac:dyDescent="0.3">
      <c r="A97" s="42"/>
      <c r="B97" s="42"/>
      <c r="C97" s="42"/>
      <c r="D97" s="42"/>
      <c r="E97" s="42"/>
      <c r="F97" s="42"/>
      <c r="G97" s="42"/>
      <c r="H97" s="42"/>
      <c r="I97" s="42"/>
      <c r="J97" s="42"/>
    </row>
    <row r="98" spans="1:10" x14ac:dyDescent="0.3">
      <c r="A98" s="42"/>
      <c r="B98" s="42"/>
      <c r="C98" s="42"/>
      <c r="D98" s="42"/>
      <c r="E98" s="42"/>
      <c r="F98" s="42"/>
      <c r="G98" s="42"/>
      <c r="H98" s="42"/>
      <c r="I98" s="42"/>
      <c r="J98" s="42"/>
    </row>
    <row r="99" spans="1:10" x14ac:dyDescent="0.3">
      <c r="A99" s="42"/>
      <c r="B99" s="42"/>
      <c r="C99" s="42"/>
      <c r="D99" s="42"/>
      <c r="E99" s="42"/>
      <c r="F99" s="42"/>
      <c r="G99" s="42"/>
      <c r="H99" s="42"/>
      <c r="I99" s="42"/>
      <c r="J99" s="42"/>
    </row>
    <row r="100" spans="1:10" x14ac:dyDescent="0.3">
      <c r="A100" s="42"/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1:10" x14ac:dyDescent="0.3">
      <c r="A101" s="42"/>
      <c r="B101" s="42"/>
      <c r="C101" s="42"/>
      <c r="D101" s="42"/>
      <c r="E101" s="42"/>
      <c r="F101" s="42"/>
      <c r="G101" s="42"/>
      <c r="H101" s="42"/>
      <c r="I101" s="42"/>
      <c r="J101" s="42"/>
    </row>
    <row r="102" spans="1:10" x14ac:dyDescent="0.3">
      <c r="A102" s="42"/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x14ac:dyDescent="0.3">
      <c r="A103" s="42"/>
      <c r="B103" s="42"/>
      <c r="C103" s="42"/>
      <c r="D103" s="42"/>
      <c r="E103" s="42"/>
      <c r="F103" s="42"/>
      <c r="G103" s="42"/>
      <c r="H103" s="42"/>
      <c r="I103" s="42"/>
      <c r="J103" s="42"/>
    </row>
    <row r="104" spans="1:10" x14ac:dyDescent="0.3">
      <c r="A104" s="42"/>
      <c r="B104" s="42"/>
      <c r="C104" s="42"/>
      <c r="D104" s="42"/>
      <c r="E104" s="42"/>
      <c r="F104" s="42"/>
      <c r="G104" s="42"/>
      <c r="H104" s="42"/>
      <c r="I104" s="42"/>
      <c r="J104" s="42"/>
    </row>
    <row r="105" spans="1:10" x14ac:dyDescent="0.3">
      <c r="A105" s="42"/>
      <c r="B105" s="42"/>
      <c r="C105" s="42"/>
      <c r="D105" s="42"/>
      <c r="E105" s="42"/>
      <c r="F105" s="42"/>
      <c r="G105" s="42"/>
      <c r="H105" s="42"/>
      <c r="I105" s="42"/>
      <c r="J105" s="42"/>
    </row>
    <row r="106" spans="1:10" x14ac:dyDescent="0.3">
      <c r="A106" s="42"/>
      <c r="B106" s="42"/>
      <c r="C106" s="42"/>
      <c r="D106" s="42"/>
      <c r="E106" s="42"/>
      <c r="F106" s="42"/>
      <c r="G106" s="42"/>
      <c r="H106" s="42"/>
      <c r="I106" s="42"/>
      <c r="J106" s="42"/>
    </row>
    <row r="107" spans="1:10" x14ac:dyDescent="0.3">
      <c r="A107" s="42"/>
      <c r="B107" s="42"/>
      <c r="C107" s="42"/>
      <c r="D107" s="42"/>
      <c r="E107" s="42"/>
      <c r="F107" s="42"/>
      <c r="G107" s="42"/>
      <c r="H107" s="42"/>
      <c r="I107" s="42"/>
      <c r="J107" s="42"/>
    </row>
    <row r="108" spans="1:10" x14ac:dyDescent="0.3">
      <c r="A108" s="42"/>
      <c r="B108" s="42"/>
      <c r="C108" s="42"/>
      <c r="D108" s="42"/>
      <c r="E108" s="42"/>
      <c r="F108" s="42"/>
      <c r="G108" s="42"/>
      <c r="H108" s="42"/>
      <c r="I108" s="42"/>
      <c r="J108" s="42"/>
    </row>
    <row r="109" spans="1:10" x14ac:dyDescent="0.3">
      <c r="A109" s="42"/>
      <c r="B109" s="42"/>
      <c r="C109" s="42"/>
      <c r="D109" s="42"/>
      <c r="E109" s="42"/>
      <c r="F109" s="42"/>
      <c r="G109" s="42"/>
      <c r="H109" s="42"/>
      <c r="I109" s="42"/>
      <c r="J109" s="42"/>
    </row>
    <row r="110" spans="1:10" x14ac:dyDescent="0.3">
      <c r="A110" s="42"/>
      <c r="B110" s="42"/>
      <c r="C110" s="42"/>
      <c r="D110" s="42"/>
      <c r="E110" s="42"/>
      <c r="F110" s="42"/>
      <c r="G110" s="42"/>
      <c r="H110" s="42"/>
      <c r="I110" s="42"/>
      <c r="J110" s="42"/>
    </row>
    <row r="111" spans="1:10" x14ac:dyDescent="0.3">
      <c r="A111" s="42"/>
      <c r="B111" s="42"/>
      <c r="C111" s="42"/>
      <c r="D111" s="42"/>
      <c r="E111" s="42"/>
      <c r="F111" s="42"/>
      <c r="G111" s="42"/>
      <c r="H111" s="42"/>
      <c r="I111" s="42"/>
      <c r="J111" s="42"/>
    </row>
    <row r="112" spans="1:10" x14ac:dyDescent="0.3">
      <c r="A112" s="42"/>
      <c r="B112" s="42"/>
      <c r="C112" s="42"/>
      <c r="D112" s="42"/>
      <c r="E112" s="42"/>
      <c r="F112" s="42"/>
      <c r="G112" s="42"/>
      <c r="H112" s="42"/>
      <c r="I112" s="42"/>
      <c r="J112" s="42"/>
    </row>
    <row r="113" spans="1:10" x14ac:dyDescent="0.3">
      <c r="A113" s="42"/>
      <c r="B113" s="42"/>
      <c r="C113" s="42"/>
      <c r="D113" s="42"/>
      <c r="E113" s="42"/>
      <c r="F113" s="42"/>
      <c r="G113" s="42"/>
      <c r="H113" s="42"/>
      <c r="I113" s="42"/>
      <c r="J113" s="42"/>
    </row>
    <row r="114" spans="1:10" x14ac:dyDescent="0.3">
      <c r="A114" s="42"/>
      <c r="B114" s="42"/>
      <c r="C114" s="42"/>
      <c r="D114" s="42"/>
      <c r="E114" s="42"/>
      <c r="F114" s="42"/>
      <c r="G114" s="42"/>
      <c r="H114" s="42"/>
      <c r="I114" s="42"/>
      <c r="J114" s="42"/>
    </row>
    <row r="115" spans="1:10" x14ac:dyDescent="0.3">
      <c r="A115" s="42"/>
      <c r="B115" s="42"/>
      <c r="C115" s="42"/>
      <c r="D115" s="42"/>
      <c r="E115" s="42"/>
      <c r="F115" s="42"/>
      <c r="G115" s="42"/>
      <c r="H115" s="42"/>
      <c r="I115" s="42"/>
      <c r="J115" s="42"/>
    </row>
    <row r="116" spans="1:10" x14ac:dyDescent="0.3">
      <c r="A116" s="42"/>
      <c r="B116" s="42"/>
      <c r="C116" s="42"/>
      <c r="D116" s="42"/>
      <c r="E116" s="42"/>
      <c r="F116" s="42"/>
      <c r="G116" s="42"/>
      <c r="H116" s="42"/>
      <c r="I116" s="42"/>
      <c r="J116" s="42"/>
    </row>
    <row r="117" spans="1:10" x14ac:dyDescent="0.3">
      <c r="A117" s="42"/>
      <c r="B117" s="42"/>
      <c r="C117" s="42"/>
      <c r="D117" s="42"/>
      <c r="E117" s="42"/>
      <c r="F117" s="42"/>
      <c r="G117" s="42"/>
      <c r="H117" s="42"/>
      <c r="I117" s="42"/>
      <c r="J117" s="42"/>
    </row>
    <row r="118" spans="1:10" x14ac:dyDescent="0.3">
      <c r="A118" s="42"/>
      <c r="B118" s="42"/>
      <c r="C118" s="42"/>
      <c r="D118" s="42"/>
      <c r="E118" s="42"/>
      <c r="F118" s="42"/>
      <c r="G118" s="42"/>
      <c r="H118" s="42"/>
      <c r="I118" s="42"/>
      <c r="J118" s="42"/>
    </row>
    <row r="119" spans="1:10" x14ac:dyDescent="0.3">
      <c r="A119" s="42"/>
      <c r="B119" s="42"/>
      <c r="C119" s="42"/>
      <c r="D119" s="42"/>
      <c r="E119" s="42"/>
      <c r="F119" s="42"/>
      <c r="G119" s="42"/>
      <c r="H119" s="42"/>
      <c r="I119" s="42"/>
      <c r="J119" s="42"/>
    </row>
    <row r="120" spans="1:10" x14ac:dyDescent="0.3">
      <c r="A120" s="42"/>
      <c r="B120" s="42"/>
      <c r="C120" s="42"/>
      <c r="D120" s="42"/>
      <c r="E120" s="42"/>
      <c r="F120" s="42"/>
      <c r="G120" s="42"/>
      <c r="H120" s="42"/>
      <c r="I120" s="42"/>
      <c r="J120" s="42"/>
    </row>
    <row r="121" spans="1:10" x14ac:dyDescent="0.3">
      <c r="A121" s="42"/>
      <c r="B121" s="42"/>
      <c r="C121" s="42"/>
      <c r="D121" s="42"/>
      <c r="E121" s="42"/>
      <c r="F121" s="42"/>
      <c r="G121" s="42"/>
      <c r="H121" s="42"/>
      <c r="I121" s="42"/>
      <c r="J121" s="42"/>
    </row>
    <row r="122" spans="1:10" x14ac:dyDescent="0.3">
      <c r="A122" s="42"/>
      <c r="B122" s="42"/>
      <c r="C122" s="42"/>
      <c r="D122" s="42"/>
      <c r="E122" s="42"/>
      <c r="F122" s="42"/>
      <c r="G122" s="42"/>
      <c r="H122" s="42"/>
      <c r="I122" s="42"/>
      <c r="J122" s="42"/>
    </row>
    <row r="123" spans="1:10" x14ac:dyDescent="0.3">
      <c r="A123" s="42"/>
      <c r="B123" s="42"/>
      <c r="C123" s="42"/>
      <c r="D123" s="42"/>
      <c r="E123" s="42"/>
      <c r="F123" s="42"/>
      <c r="G123" s="42"/>
      <c r="H123" s="42"/>
      <c r="I123" s="42"/>
      <c r="J123" s="42"/>
    </row>
    <row r="124" spans="1:10" x14ac:dyDescent="0.3">
      <c r="A124" s="42"/>
      <c r="B124" s="42"/>
      <c r="C124" s="42"/>
      <c r="D124" s="42"/>
      <c r="E124" s="42"/>
      <c r="F124" s="42"/>
      <c r="G124" s="42"/>
      <c r="H124" s="42"/>
      <c r="I124" s="42"/>
      <c r="J124" s="42"/>
    </row>
    <row r="125" spans="1:10" x14ac:dyDescent="0.3">
      <c r="A125" s="42"/>
      <c r="B125" s="42"/>
      <c r="C125" s="42"/>
      <c r="D125" s="42"/>
      <c r="E125" s="42"/>
      <c r="F125" s="42"/>
      <c r="G125" s="42"/>
      <c r="H125" s="42"/>
      <c r="I125" s="42"/>
      <c r="J125" s="42"/>
    </row>
    <row r="126" spans="1:10" x14ac:dyDescent="0.3">
      <c r="A126" s="42"/>
      <c r="B126" s="42"/>
      <c r="C126" s="42"/>
      <c r="D126" s="42"/>
      <c r="E126" s="42"/>
      <c r="F126" s="42"/>
      <c r="G126" s="42"/>
      <c r="H126" s="42"/>
      <c r="I126" s="42"/>
      <c r="J126" s="42"/>
    </row>
    <row r="127" spans="1:10" x14ac:dyDescent="0.3">
      <c r="A127" s="42"/>
      <c r="B127" s="42"/>
      <c r="C127" s="42"/>
      <c r="D127" s="42"/>
      <c r="E127" s="42"/>
      <c r="F127" s="42"/>
      <c r="G127" s="42"/>
      <c r="H127" s="42"/>
      <c r="I127" s="42"/>
      <c r="J127" s="42"/>
    </row>
    <row r="128" spans="1:10" x14ac:dyDescent="0.3">
      <c r="A128" s="42"/>
      <c r="B128" s="42"/>
      <c r="C128" s="42"/>
      <c r="D128" s="42"/>
      <c r="E128" s="42"/>
      <c r="F128" s="42"/>
      <c r="G128" s="42"/>
      <c r="H128" s="42"/>
      <c r="I128" s="42"/>
      <c r="J128" s="42"/>
    </row>
    <row r="129" spans="1:10" x14ac:dyDescent="0.3">
      <c r="A129" s="42"/>
      <c r="B129" s="42"/>
      <c r="C129" s="42"/>
      <c r="D129" s="42"/>
      <c r="E129" s="42"/>
      <c r="F129" s="42"/>
      <c r="G129" s="42"/>
      <c r="H129" s="42"/>
      <c r="I129" s="42"/>
      <c r="J129" s="42"/>
    </row>
    <row r="130" spans="1:10" x14ac:dyDescent="0.3">
      <c r="A130" s="42"/>
      <c r="B130" s="42"/>
      <c r="C130" s="42"/>
      <c r="D130" s="42"/>
      <c r="E130" s="42"/>
      <c r="F130" s="42"/>
      <c r="G130" s="42"/>
      <c r="H130" s="42"/>
      <c r="I130" s="42"/>
      <c r="J130" s="42"/>
    </row>
    <row r="131" spans="1:10" x14ac:dyDescent="0.3">
      <c r="A131" s="42"/>
      <c r="B131" s="42"/>
      <c r="C131" s="42"/>
      <c r="D131" s="42"/>
      <c r="E131" s="42"/>
      <c r="F131" s="42"/>
      <c r="G131" s="42"/>
      <c r="H131" s="42"/>
      <c r="I131" s="42"/>
      <c r="J131" s="42"/>
    </row>
    <row r="132" spans="1:10" x14ac:dyDescent="0.3">
      <c r="A132" s="42"/>
      <c r="B132" s="42"/>
      <c r="C132" s="42"/>
      <c r="D132" s="42"/>
      <c r="E132" s="42"/>
      <c r="F132" s="42"/>
      <c r="G132" s="42"/>
      <c r="H132" s="42"/>
      <c r="I132" s="42"/>
      <c r="J132" s="42"/>
    </row>
    <row r="133" spans="1:10" x14ac:dyDescent="0.3">
      <c r="A133" s="42"/>
      <c r="B133" s="42"/>
      <c r="C133" s="42"/>
      <c r="D133" s="42"/>
      <c r="E133" s="42"/>
      <c r="F133" s="42"/>
      <c r="G133" s="42"/>
      <c r="H133" s="42"/>
      <c r="I133" s="42"/>
      <c r="J133" s="42"/>
    </row>
    <row r="134" spans="1:10" x14ac:dyDescent="0.3">
      <c r="A134" s="42"/>
      <c r="B134" s="42"/>
      <c r="C134" s="42"/>
      <c r="D134" s="42"/>
      <c r="E134" s="42"/>
      <c r="F134" s="42"/>
      <c r="G134" s="42"/>
      <c r="H134" s="42"/>
      <c r="I134" s="42"/>
      <c r="J134" s="42"/>
    </row>
    <row r="135" spans="1:10" x14ac:dyDescent="0.3">
      <c r="A135" s="42"/>
      <c r="B135" s="42"/>
      <c r="C135" s="42"/>
      <c r="D135" s="42"/>
      <c r="E135" s="42"/>
      <c r="F135" s="42"/>
      <c r="G135" s="42"/>
      <c r="H135" s="42"/>
      <c r="I135" s="42"/>
      <c r="J135" s="42"/>
    </row>
    <row r="136" spans="1:10" x14ac:dyDescent="0.3">
      <c r="A136" s="42"/>
      <c r="B136" s="42"/>
      <c r="C136" s="42"/>
      <c r="D136" s="42"/>
      <c r="E136" s="42"/>
      <c r="F136" s="42"/>
      <c r="G136" s="42"/>
      <c r="H136" s="42"/>
      <c r="I136" s="42"/>
      <c r="J136" s="42"/>
    </row>
    <row r="137" spans="1:10" x14ac:dyDescent="0.3">
      <c r="A137" s="42"/>
      <c r="B137" s="42"/>
      <c r="C137" s="42"/>
      <c r="D137" s="42"/>
      <c r="E137" s="42"/>
      <c r="F137" s="42"/>
      <c r="G137" s="42"/>
      <c r="H137" s="42"/>
      <c r="I137" s="42"/>
      <c r="J137" s="42"/>
    </row>
    <row r="138" spans="1:10" x14ac:dyDescent="0.3">
      <c r="A138" s="42"/>
      <c r="B138" s="42"/>
      <c r="C138" s="42"/>
      <c r="D138" s="42"/>
      <c r="E138" s="42"/>
      <c r="F138" s="42"/>
      <c r="G138" s="42"/>
      <c r="H138" s="42"/>
      <c r="I138" s="42"/>
      <c r="J138" s="42"/>
    </row>
    <row r="139" spans="1:10" x14ac:dyDescent="0.3">
      <c r="A139" s="42"/>
      <c r="B139" s="42"/>
      <c r="C139" s="42"/>
      <c r="D139" s="42"/>
      <c r="E139" s="42"/>
      <c r="F139" s="42"/>
      <c r="G139" s="42"/>
      <c r="H139" s="42"/>
      <c r="I139" s="42"/>
      <c r="J139" s="42"/>
    </row>
    <row r="140" spans="1:10" x14ac:dyDescent="0.3">
      <c r="A140" s="42"/>
      <c r="B140" s="42"/>
      <c r="C140" s="42"/>
      <c r="D140" s="42"/>
      <c r="E140" s="42"/>
      <c r="F140" s="42"/>
      <c r="G140" s="42"/>
      <c r="H140" s="42"/>
      <c r="I140" s="42"/>
      <c r="J140" s="42"/>
    </row>
    <row r="141" spans="1:10" x14ac:dyDescent="0.3">
      <c r="A141" s="42"/>
      <c r="B141" s="42"/>
      <c r="C141" s="42"/>
      <c r="D141" s="42"/>
      <c r="E141" s="42"/>
      <c r="F141" s="42"/>
      <c r="G141" s="42"/>
      <c r="H141" s="42"/>
      <c r="I141" s="42"/>
      <c r="J141" s="42"/>
    </row>
    <row r="142" spans="1:10" x14ac:dyDescent="0.3">
      <c r="A142" s="42"/>
      <c r="B142" s="42"/>
      <c r="C142" s="42"/>
      <c r="D142" s="42"/>
      <c r="E142" s="42"/>
      <c r="F142" s="42"/>
      <c r="G142" s="42"/>
      <c r="H142" s="42"/>
      <c r="I142" s="42"/>
      <c r="J142" s="42"/>
    </row>
    <row r="143" spans="1:10" x14ac:dyDescent="0.3">
      <c r="A143" s="42"/>
      <c r="B143" s="42"/>
      <c r="C143" s="42"/>
      <c r="D143" s="42"/>
      <c r="E143" s="42"/>
      <c r="F143" s="42"/>
      <c r="G143" s="42"/>
      <c r="H143" s="42"/>
      <c r="I143" s="42"/>
      <c r="J143" s="42"/>
    </row>
    <row r="144" spans="1:10" x14ac:dyDescent="0.3">
      <c r="A144" s="42"/>
      <c r="B144" s="42"/>
      <c r="C144" s="42"/>
      <c r="D144" s="42"/>
      <c r="E144" s="42"/>
      <c r="F144" s="42"/>
      <c r="G144" s="42"/>
      <c r="H144" s="42"/>
      <c r="I144" s="42"/>
      <c r="J144" s="42"/>
    </row>
    <row r="145" spans="1:10" x14ac:dyDescent="0.3">
      <c r="A145" s="42"/>
      <c r="B145" s="42"/>
      <c r="C145" s="42"/>
      <c r="D145" s="42"/>
      <c r="E145" s="42"/>
      <c r="F145" s="42"/>
      <c r="G145" s="42"/>
      <c r="H145" s="42"/>
      <c r="I145" s="42"/>
      <c r="J145" s="42"/>
    </row>
    <row r="146" spans="1:10" x14ac:dyDescent="0.3">
      <c r="A146" s="42"/>
      <c r="B146" s="42"/>
      <c r="C146" s="42"/>
      <c r="D146" s="42"/>
      <c r="E146" s="42"/>
      <c r="F146" s="42"/>
      <c r="G146" s="42"/>
      <c r="H146" s="42"/>
      <c r="I146" s="42"/>
      <c r="J146" s="42"/>
    </row>
    <row r="147" spans="1:10" x14ac:dyDescent="0.3">
      <c r="A147" s="42"/>
      <c r="B147" s="42"/>
      <c r="C147" s="42"/>
      <c r="D147" s="42"/>
      <c r="E147" s="42"/>
      <c r="F147" s="42"/>
      <c r="G147" s="42"/>
      <c r="H147" s="42"/>
      <c r="I147" s="42"/>
      <c r="J147" s="42"/>
    </row>
    <row r="148" spans="1:10" x14ac:dyDescent="0.3">
      <c r="A148" s="42"/>
      <c r="B148" s="42"/>
      <c r="C148" s="42"/>
      <c r="D148" s="42"/>
      <c r="E148" s="42"/>
      <c r="F148" s="42"/>
      <c r="G148" s="42"/>
      <c r="H148" s="42"/>
      <c r="I148" s="42"/>
      <c r="J148" s="42"/>
    </row>
    <row r="149" spans="1:10" x14ac:dyDescent="0.3">
      <c r="A149" s="42"/>
      <c r="B149" s="42"/>
      <c r="C149" s="42"/>
      <c r="D149" s="42"/>
      <c r="E149" s="42"/>
      <c r="F149" s="42"/>
      <c r="G149" s="42"/>
      <c r="H149" s="42"/>
      <c r="I149" s="42"/>
      <c r="J149" s="42"/>
    </row>
    <row r="150" spans="1:10" x14ac:dyDescent="0.3">
      <c r="A150" s="42"/>
      <c r="B150" s="42"/>
      <c r="C150" s="42"/>
      <c r="D150" s="42"/>
      <c r="E150" s="42"/>
      <c r="F150" s="42"/>
      <c r="G150" s="42"/>
      <c r="H150" s="42"/>
      <c r="I150" s="42"/>
      <c r="J150" s="42"/>
    </row>
    <row r="151" spans="1:10" x14ac:dyDescent="0.3">
      <c r="A151" s="42"/>
      <c r="B151" s="42"/>
      <c r="C151" s="42"/>
      <c r="D151" s="42"/>
      <c r="E151" s="42"/>
      <c r="F151" s="42"/>
      <c r="G151" s="42"/>
      <c r="H151" s="42"/>
      <c r="I151" s="42"/>
      <c r="J151" s="42"/>
    </row>
    <row r="152" spans="1:10" x14ac:dyDescent="0.3">
      <c r="A152" s="42"/>
      <c r="B152" s="42"/>
      <c r="C152" s="42"/>
      <c r="D152" s="42"/>
      <c r="E152" s="42"/>
      <c r="F152" s="42"/>
      <c r="G152" s="42"/>
      <c r="H152" s="42"/>
      <c r="I152" s="42"/>
      <c r="J152" s="42"/>
    </row>
    <row r="153" spans="1:10" x14ac:dyDescent="0.3">
      <c r="A153" s="42"/>
      <c r="B153" s="42"/>
      <c r="C153" s="42"/>
      <c r="D153" s="42"/>
      <c r="E153" s="42"/>
      <c r="F153" s="42"/>
      <c r="G153" s="42"/>
      <c r="H153" s="42"/>
      <c r="I153" s="42"/>
      <c r="J153" s="42"/>
    </row>
    <row r="154" spans="1:10" x14ac:dyDescent="0.3">
      <c r="A154" s="42"/>
      <c r="B154" s="42"/>
      <c r="C154" s="42"/>
      <c r="D154" s="42"/>
      <c r="E154" s="42"/>
      <c r="F154" s="42"/>
      <c r="G154" s="42"/>
      <c r="H154" s="42"/>
      <c r="I154" s="42"/>
      <c r="J154" s="42"/>
    </row>
    <row r="155" spans="1:10" x14ac:dyDescent="0.3">
      <c r="A155" s="42"/>
      <c r="B155" s="42"/>
      <c r="C155" s="42"/>
      <c r="D155" s="42"/>
      <c r="E155" s="42"/>
      <c r="F155" s="42"/>
      <c r="G155" s="42"/>
      <c r="H155" s="42"/>
      <c r="I155" s="42"/>
      <c r="J155" s="42"/>
    </row>
    <row r="156" spans="1:10" x14ac:dyDescent="0.3">
      <c r="A156" s="42"/>
      <c r="B156" s="42"/>
      <c r="C156" s="42"/>
      <c r="D156" s="42"/>
      <c r="E156" s="42"/>
      <c r="F156" s="42"/>
      <c r="G156" s="42"/>
      <c r="H156" s="42"/>
      <c r="I156" s="42"/>
      <c r="J156" s="42"/>
    </row>
    <row r="157" spans="1:10" x14ac:dyDescent="0.3">
      <c r="A157" s="42"/>
      <c r="B157" s="42"/>
      <c r="C157" s="42"/>
      <c r="D157" s="42"/>
      <c r="E157" s="42"/>
      <c r="F157" s="42"/>
      <c r="G157" s="42"/>
      <c r="H157" s="42"/>
      <c r="I157" s="42"/>
      <c r="J157" s="42"/>
    </row>
    <row r="158" spans="1:10" x14ac:dyDescent="0.3">
      <c r="A158" s="42"/>
      <c r="B158" s="42"/>
      <c r="C158" s="42"/>
      <c r="D158" s="42"/>
      <c r="E158" s="42"/>
      <c r="F158" s="42"/>
      <c r="G158" s="42"/>
      <c r="H158" s="42"/>
      <c r="I158" s="42"/>
      <c r="J158" s="42"/>
    </row>
    <row r="159" spans="1:10" x14ac:dyDescent="0.3">
      <c r="A159" s="42"/>
      <c r="B159" s="42"/>
      <c r="C159" s="42"/>
      <c r="D159" s="42"/>
      <c r="E159" s="42"/>
      <c r="F159" s="42"/>
      <c r="G159" s="42"/>
      <c r="H159" s="42"/>
      <c r="I159" s="42"/>
      <c r="J159" s="42"/>
    </row>
    <row r="160" spans="1:10" x14ac:dyDescent="0.3">
      <c r="A160" s="42"/>
      <c r="B160" s="42"/>
      <c r="C160" s="42"/>
      <c r="D160" s="42"/>
      <c r="E160" s="42"/>
      <c r="F160" s="42"/>
      <c r="G160" s="42"/>
      <c r="H160" s="42"/>
      <c r="I160" s="42"/>
      <c r="J160" s="42"/>
    </row>
    <row r="161" spans="1:10" x14ac:dyDescent="0.3">
      <c r="A161" s="42"/>
      <c r="B161" s="42"/>
      <c r="C161" s="42"/>
      <c r="D161" s="42"/>
      <c r="E161" s="42"/>
      <c r="F161" s="42"/>
      <c r="G161" s="42"/>
      <c r="H161" s="42"/>
      <c r="I161" s="42"/>
      <c r="J161" s="42"/>
    </row>
    <row r="162" spans="1:10" x14ac:dyDescent="0.3">
      <c r="A162" s="42"/>
      <c r="B162" s="42"/>
      <c r="C162" s="42"/>
      <c r="D162" s="42"/>
      <c r="E162" s="42"/>
      <c r="F162" s="42"/>
      <c r="G162" s="42"/>
      <c r="H162" s="42"/>
      <c r="I162" s="42"/>
      <c r="J162" s="42"/>
    </row>
    <row r="163" spans="1:10" x14ac:dyDescent="0.3">
      <c r="A163" s="42"/>
      <c r="B163" s="42"/>
      <c r="C163" s="42"/>
      <c r="D163" s="42"/>
      <c r="E163" s="42"/>
      <c r="F163" s="42"/>
      <c r="G163" s="42"/>
      <c r="H163" s="42"/>
      <c r="I163" s="42"/>
      <c r="J163" s="42"/>
    </row>
    <row r="164" spans="1:10" x14ac:dyDescent="0.3">
      <c r="A164" s="42"/>
      <c r="B164" s="42"/>
      <c r="C164" s="42"/>
      <c r="D164" s="42"/>
      <c r="E164" s="42"/>
      <c r="F164" s="42"/>
      <c r="G164" s="42"/>
      <c r="H164" s="42"/>
      <c r="I164" s="42"/>
      <c r="J164" s="42"/>
    </row>
    <row r="165" spans="1:10" x14ac:dyDescent="0.3">
      <c r="A165" s="42"/>
      <c r="B165" s="42"/>
      <c r="C165" s="42"/>
      <c r="D165" s="42"/>
      <c r="E165" s="42"/>
      <c r="F165" s="42"/>
      <c r="G165" s="42"/>
      <c r="H165" s="42"/>
      <c r="I165" s="42"/>
      <c r="J165" s="42"/>
    </row>
    <row r="166" spans="1:10" x14ac:dyDescent="0.3">
      <c r="A166" s="42"/>
      <c r="B166" s="42"/>
      <c r="C166" s="42"/>
      <c r="D166" s="42"/>
      <c r="E166" s="42"/>
      <c r="F166" s="42"/>
      <c r="G166" s="42"/>
      <c r="H166" s="42"/>
      <c r="I166" s="42"/>
      <c r="J166" s="42"/>
    </row>
    <row r="167" spans="1:10" x14ac:dyDescent="0.3">
      <c r="A167" s="42"/>
      <c r="B167" s="42"/>
      <c r="C167" s="42"/>
      <c r="D167" s="42"/>
      <c r="E167" s="42"/>
      <c r="F167" s="42"/>
      <c r="G167" s="42"/>
      <c r="H167" s="42"/>
      <c r="I167" s="42"/>
      <c r="J167" s="42"/>
    </row>
    <row r="168" spans="1:10" x14ac:dyDescent="0.3">
      <c r="A168" s="42"/>
      <c r="B168" s="42"/>
      <c r="C168" s="42"/>
      <c r="D168" s="42"/>
      <c r="E168" s="42"/>
      <c r="F168" s="42"/>
      <c r="G168" s="42"/>
      <c r="H168" s="42"/>
      <c r="I168" s="42"/>
      <c r="J168" s="42"/>
    </row>
    <row r="169" spans="1:10" x14ac:dyDescent="0.3">
      <c r="A169" s="42"/>
      <c r="B169" s="42"/>
      <c r="C169" s="42"/>
      <c r="D169" s="42"/>
      <c r="E169" s="42"/>
      <c r="F169" s="42"/>
      <c r="G169" s="42"/>
      <c r="H169" s="42"/>
      <c r="I169" s="42"/>
      <c r="J169" s="42"/>
    </row>
    <row r="170" spans="1:10" x14ac:dyDescent="0.3">
      <c r="A170" s="42"/>
      <c r="B170" s="42"/>
      <c r="C170" s="42"/>
      <c r="D170" s="42"/>
      <c r="E170" s="42"/>
      <c r="F170" s="42"/>
      <c r="G170" s="42"/>
      <c r="H170" s="42"/>
      <c r="I170" s="42"/>
      <c r="J170" s="42"/>
    </row>
    <row r="171" spans="1:10" x14ac:dyDescent="0.3">
      <c r="A171" s="42"/>
      <c r="B171" s="42"/>
      <c r="C171" s="42"/>
      <c r="D171" s="42"/>
      <c r="E171" s="42"/>
      <c r="F171" s="42"/>
      <c r="G171" s="42"/>
      <c r="H171" s="42"/>
      <c r="I171" s="42"/>
      <c r="J171" s="42"/>
    </row>
    <row r="172" spans="1:10" x14ac:dyDescent="0.3">
      <c r="A172" s="42"/>
      <c r="B172" s="42"/>
      <c r="C172" s="42"/>
      <c r="D172" s="42"/>
      <c r="E172" s="42"/>
      <c r="F172" s="42"/>
      <c r="G172" s="42"/>
      <c r="H172" s="42"/>
      <c r="I172" s="42"/>
      <c r="J172" s="42"/>
    </row>
    <row r="173" spans="1:10" x14ac:dyDescent="0.3">
      <c r="A173" s="42"/>
      <c r="B173" s="42"/>
      <c r="C173" s="42"/>
      <c r="D173" s="42"/>
      <c r="E173" s="42"/>
      <c r="F173" s="42"/>
      <c r="G173" s="42"/>
      <c r="H173" s="42"/>
      <c r="I173" s="42"/>
      <c r="J173" s="42"/>
    </row>
    <row r="174" spans="1:10" x14ac:dyDescent="0.3">
      <c r="A174" s="42"/>
      <c r="B174" s="42"/>
      <c r="C174" s="42"/>
      <c r="D174" s="42"/>
      <c r="E174" s="42"/>
      <c r="F174" s="42"/>
      <c r="G174" s="42"/>
      <c r="H174" s="42"/>
      <c r="I174" s="42"/>
      <c r="J174" s="42"/>
    </row>
    <row r="175" spans="1:10" x14ac:dyDescent="0.3">
      <c r="A175" s="42"/>
      <c r="B175" s="42"/>
      <c r="C175" s="42"/>
      <c r="D175" s="42"/>
      <c r="E175" s="42"/>
      <c r="F175" s="42"/>
      <c r="G175" s="42"/>
      <c r="H175" s="42"/>
      <c r="I175" s="42"/>
      <c r="J175" s="42"/>
    </row>
    <row r="176" spans="1:10" x14ac:dyDescent="0.3">
      <c r="A176" s="42"/>
      <c r="B176" s="42"/>
      <c r="C176" s="42"/>
      <c r="D176" s="42"/>
      <c r="E176" s="42"/>
      <c r="F176" s="42"/>
      <c r="G176" s="42"/>
      <c r="H176" s="42"/>
      <c r="I176" s="42"/>
      <c r="J176" s="42"/>
    </row>
    <row r="177" spans="1:10" x14ac:dyDescent="0.3">
      <c r="A177" s="42"/>
      <c r="B177" s="42"/>
      <c r="C177" s="42"/>
      <c r="D177" s="42"/>
      <c r="E177" s="42"/>
      <c r="F177" s="42"/>
      <c r="G177" s="42"/>
      <c r="H177" s="42"/>
      <c r="I177" s="42"/>
      <c r="J177" s="42"/>
    </row>
    <row r="178" spans="1:10" x14ac:dyDescent="0.3">
      <c r="A178" s="42"/>
      <c r="B178" s="42"/>
      <c r="C178" s="42"/>
      <c r="D178" s="42"/>
      <c r="E178" s="42"/>
      <c r="F178" s="42"/>
      <c r="G178" s="42"/>
      <c r="H178" s="42"/>
      <c r="I178" s="42"/>
      <c r="J178" s="42"/>
    </row>
    <row r="179" spans="1:10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</row>
    <row r="180" spans="1:10" x14ac:dyDescent="0.3">
      <c r="A180" s="42"/>
      <c r="B180" s="42"/>
      <c r="C180" s="42"/>
      <c r="D180" s="42"/>
      <c r="E180" s="42"/>
      <c r="F180" s="42"/>
      <c r="G180" s="42"/>
      <c r="H180" s="42"/>
      <c r="I180" s="42"/>
      <c r="J180" s="42"/>
    </row>
    <row r="181" spans="1:10" x14ac:dyDescent="0.3">
      <c r="A181" s="42"/>
      <c r="B181" s="42"/>
      <c r="C181" s="42"/>
      <c r="D181" s="42"/>
      <c r="E181" s="42"/>
      <c r="F181" s="42"/>
      <c r="G181" s="42"/>
      <c r="H181" s="42"/>
      <c r="I181" s="42"/>
      <c r="J181" s="42"/>
    </row>
    <row r="182" spans="1:10" x14ac:dyDescent="0.3">
      <c r="A182" s="42"/>
      <c r="B182" s="42"/>
      <c r="C182" s="42"/>
      <c r="D182" s="42"/>
      <c r="E182" s="42"/>
      <c r="F182" s="42"/>
      <c r="G182" s="42"/>
      <c r="H182" s="42"/>
      <c r="I182" s="42"/>
      <c r="J182" s="42"/>
    </row>
    <row r="183" spans="1:10" x14ac:dyDescent="0.3">
      <c r="A183" s="42"/>
      <c r="B183" s="42"/>
      <c r="C183" s="42"/>
      <c r="D183" s="42"/>
      <c r="E183" s="42"/>
      <c r="F183" s="42"/>
      <c r="G183" s="42"/>
      <c r="H183" s="42"/>
      <c r="I183" s="42"/>
      <c r="J183" s="42"/>
    </row>
    <row r="184" spans="1:10" x14ac:dyDescent="0.3">
      <c r="A184" s="42"/>
      <c r="B184" s="42"/>
      <c r="C184" s="42"/>
      <c r="D184" s="42"/>
      <c r="E184" s="42"/>
      <c r="F184" s="42"/>
      <c r="G184" s="42"/>
      <c r="H184" s="42"/>
      <c r="I184" s="42"/>
      <c r="J184" s="42"/>
    </row>
    <row r="185" spans="1:10" x14ac:dyDescent="0.3">
      <c r="A185" s="42"/>
      <c r="B185" s="42"/>
      <c r="C185" s="42"/>
      <c r="D185" s="42"/>
      <c r="E185" s="42"/>
      <c r="F185" s="42"/>
      <c r="G185" s="42"/>
      <c r="H185" s="42"/>
      <c r="I185" s="42"/>
      <c r="J185" s="42"/>
    </row>
    <row r="186" spans="1:10" x14ac:dyDescent="0.3">
      <c r="A186" s="42"/>
      <c r="B186" s="42"/>
      <c r="C186" s="42"/>
      <c r="D186" s="42"/>
      <c r="E186" s="42"/>
      <c r="F186" s="42"/>
      <c r="G186" s="42"/>
      <c r="H186" s="42"/>
      <c r="I186" s="42"/>
      <c r="J186" s="42"/>
    </row>
    <row r="187" spans="1:10" x14ac:dyDescent="0.3">
      <c r="A187" s="42"/>
      <c r="B187" s="42"/>
      <c r="C187" s="42"/>
      <c r="D187" s="42"/>
      <c r="E187" s="42"/>
      <c r="F187" s="42"/>
      <c r="G187" s="42"/>
      <c r="H187" s="42"/>
      <c r="I187" s="42"/>
      <c r="J187" s="42"/>
    </row>
    <row r="188" spans="1:10" x14ac:dyDescent="0.3">
      <c r="A188" s="42"/>
      <c r="B188" s="42"/>
      <c r="C188" s="42"/>
      <c r="D188" s="42"/>
      <c r="E188" s="42"/>
      <c r="F188" s="42"/>
      <c r="G188" s="42"/>
      <c r="H188" s="42"/>
      <c r="I188" s="42"/>
      <c r="J188" s="42"/>
    </row>
    <row r="189" spans="1:10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</row>
    <row r="190" spans="1:10" x14ac:dyDescent="0.3">
      <c r="A190" s="42"/>
      <c r="B190" s="42"/>
      <c r="C190" s="42"/>
      <c r="D190" s="42"/>
      <c r="E190" s="42"/>
      <c r="F190" s="42"/>
      <c r="G190" s="42"/>
      <c r="H190" s="42"/>
      <c r="I190" s="42"/>
      <c r="J190" s="42"/>
    </row>
    <row r="191" spans="1:10" x14ac:dyDescent="0.3">
      <c r="A191" s="42"/>
      <c r="B191" s="42"/>
      <c r="C191" s="42"/>
      <c r="D191" s="42"/>
      <c r="E191" s="42"/>
      <c r="F191" s="42"/>
      <c r="G191" s="42"/>
      <c r="H191" s="42"/>
      <c r="I191" s="42"/>
      <c r="J191" s="42"/>
    </row>
    <row r="192" spans="1:10" x14ac:dyDescent="0.3">
      <c r="A192" s="42"/>
      <c r="B192" s="42"/>
      <c r="C192" s="42"/>
      <c r="D192" s="42"/>
      <c r="E192" s="42"/>
      <c r="F192" s="42"/>
      <c r="G192" s="42"/>
      <c r="H192" s="42"/>
      <c r="I192" s="42"/>
      <c r="J192" s="42"/>
    </row>
    <row r="193" spans="1:10" x14ac:dyDescent="0.3">
      <c r="A193" s="42"/>
      <c r="B193" s="42"/>
      <c r="C193" s="42"/>
      <c r="D193" s="42"/>
      <c r="E193" s="42"/>
      <c r="F193" s="42"/>
      <c r="G193" s="42"/>
      <c r="H193" s="42"/>
      <c r="I193" s="42"/>
      <c r="J193" s="42"/>
    </row>
    <row r="194" spans="1:10" x14ac:dyDescent="0.3">
      <c r="A194" s="42"/>
      <c r="B194" s="42"/>
      <c r="C194" s="42"/>
      <c r="D194" s="42"/>
      <c r="E194" s="42"/>
      <c r="F194" s="42"/>
      <c r="G194" s="42"/>
      <c r="H194" s="42"/>
      <c r="I194" s="42"/>
      <c r="J194" s="42"/>
    </row>
    <row r="195" spans="1:10" x14ac:dyDescent="0.3">
      <c r="A195" s="42"/>
      <c r="B195" s="42"/>
      <c r="C195" s="42"/>
      <c r="D195" s="42"/>
      <c r="E195" s="42"/>
      <c r="F195" s="42"/>
      <c r="G195" s="42"/>
      <c r="H195" s="42"/>
      <c r="I195" s="42"/>
      <c r="J195" s="42"/>
    </row>
    <row r="196" spans="1:10" x14ac:dyDescent="0.3">
      <c r="A196" s="42"/>
      <c r="B196" s="42"/>
      <c r="C196" s="42"/>
      <c r="D196" s="42"/>
      <c r="E196" s="42"/>
      <c r="F196" s="42"/>
      <c r="G196" s="42"/>
      <c r="H196" s="42"/>
      <c r="I196" s="42"/>
      <c r="J196" s="42"/>
    </row>
    <row r="197" spans="1:10" x14ac:dyDescent="0.3">
      <c r="A197" s="42"/>
      <c r="B197" s="42"/>
      <c r="C197" s="42"/>
      <c r="D197" s="42"/>
      <c r="E197" s="42"/>
      <c r="F197" s="42"/>
      <c r="G197" s="42"/>
      <c r="H197" s="42"/>
      <c r="I197" s="42"/>
      <c r="J197" s="42"/>
    </row>
    <row r="198" spans="1:10" x14ac:dyDescent="0.3">
      <c r="A198" s="42"/>
      <c r="B198" s="42"/>
      <c r="C198" s="42"/>
      <c r="D198" s="42"/>
      <c r="E198" s="42"/>
      <c r="F198" s="42"/>
      <c r="G198" s="42"/>
      <c r="H198" s="42"/>
      <c r="I198" s="42"/>
      <c r="J198" s="42"/>
    </row>
    <row r="199" spans="1:10" x14ac:dyDescent="0.3">
      <c r="A199" s="42"/>
      <c r="B199" s="42"/>
      <c r="C199" s="42"/>
      <c r="D199" s="42"/>
      <c r="E199" s="42"/>
      <c r="F199" s="42"/>
      <c r="G199" s="42"/>
      <c r="H199" s="42"/>
      <c r="I199" s="42"/>
      <c r="J199" s="42"/>
    </row>
    <row r="200" spans="1:10" x14ac:dyDescent="0.3">
      <c r="A200" s="42"/>
      <c r="B200" s="42"/>
      <c r="C200" s="42"/>
      <c r="D200" s="42"/>
      <c r="E200" s="42"/>
      <c r="F200" s="42"/>
      <c r="G200" s="42"/>
      <c r="H200" s="42"/>
      <c r="I200" s="42"/>
      <c r="J200" s="42"/>
    </row>
    <row r="201" spans="1:10" x14ac:dyDescent="0.3">
      <c r="A201" s="42"/>
      <c r="B201" s="42"/>
      <c r="C201" s="42"/>
      <c r="D201" s="42"/>
      <c r="E201" s="42"/>
      <c r="F201" s="42"/>
      <c r="G201" s="42"/>
      <c r="H201" s="42"/>
      <c r="I201" s="42"/>
      <c r="J201" s="42"/>
    </row>
    <row r="202" spans="1:10" x14ac:dyDescent="0.3">
      <c r="A202" s="42"/>
      <c r="B202" s="42"/>
      <c r="C202" s="42"/>
      <c r="D202" s="42"/>
      <c r="E202" s="42"/>
      <c r="F202" s="42"/>
      <c r="G202" s="42"/>
      <c r="H202" s="42"/>
      <c r="I202" s="42"/>
      <c r="J202" s="42"/>
    </row>
    <row r="203" spans="1:10" x14ac:dyDescent="0.3">
      <c r="A203" s="42"/>
      <c r="B203" s="42"/>
      <c r="C203" s="42"/>
      <c r="D203" s="42"/>
      <c r="E203" s="42"/>
      <c r="F203" s="42"/>
      <c r="G203" s="42"/>
      <c r="H203" s="42"/>
      <c r="I203" s="42"/>
      <c r="J203" s="42"/>
    </row>
    <row r="204" spans="1:10" x14ac:dyDescent="0.3">
      <c r="A204" s="42"/>
      <c r="B204" s="42"/>
      <c r="C204" s="42"/>
      <c r="D204" s="42"/>
      <c r="E204" s="42"/>
      <c r="F204" s="42"/>
      <c r="G204" s="42"/>
      <c r="H204" s="42"/>
      <c r="I204" s="42"/>
      <c r="J204" s="42"/>
    </row>
    <row r="205" spans="1:10" x14ac:dyDescent="0.3">
      <c r="A205" s="42"/>
      <c r="B205" s="42"/>
      <c r="C205" s="42"/>
      <c r="D205" s="42"/>
      <c r="E205" s="42"/>
      <c r="F205" s="42"/>
      <c r="G205" s="42"/>
      <c r="H205" s="42"/>
      <c r="I205" s="42"/>
      <c r="J205" s="42"/>
    </row>
    <row r="206" spans="1:10" x14ac:dyDescent="0.3">
      <c r="A206" s="42"/>
      <c r="B206" s="42"/>
      <c r="C206" s="42"/>
      <c r="D206" s="42"/>
      <c r="E206" s="42"/>
      <c r="F206" s="42"/>
      <c r="G206" s="42"/>
      <c r="H206" s="42"/>
      <c r="I206" s="42"/>
      <c r="J206" s="42"/>
    </row>
    <row r="207" spans="1:10" x14ac:dyDescent="0.3">
      <c r="A207" s="42"/>
      <c r="B207" s="42"/>
      <c r="C207" s="42"/>
      <c r="D207" s="42"/>
      <c r="E207" s="42"/>
      <c r="F207" s="42"/>
      <c r="G207" s="42"/>
      <c r="H207" s="42"/>
      <c r="I207" s="42"/>
      <c r="J207" s="42"/>
    </row>
    <row r="208" spans="1:10" x14ac:dyDescent="0.3">
      <c r="A208" s="42"/>
      <c r="B208" s="42"/>
      <c r="C208" s="42"/>
      <c r="D208" s="42"/>
      <c r="E208" s="42"/>
      <c r="F208" s="42"/>
      <c r="G208" s="42"/>
      <c r="H208" s="42"/>
      <c r="I208" s="42"/>
      <c r="J208" s="42"/>
    </row>
    <row r="209" spans="1:10" x14ac:dyDescent="0.3">
      <c r="A209" s="42"/>
      <c r="B209" s="42"/>
      <c r="C209" s="42"/>
      <c r="D209" s="42"/>
      <c r="E209" s="42"/>
      <c r="F209" s="42"/>
      <c r="G209" s="42"/>
      <c r="H209" s="42"/>
      <c r="I209" s="42"/>
      <c r="J209" s="42"/>
    </row>
    <row r="210" spans="1:10" x14ac:dyDescent="0.3">
      <c r="A210" s="42"/>
      <c r="B210" s="42"/>
      <c r="C210" s="42"/>
      <c r="D210" s="42"/>
      <c r="E210" s="42"/>
      <c r="F210" s="42"/>
      <c r="G210" s="42"/>
      <c r="H210" s="42"/>
      <c r="I210" s="42"/>
      <c r="J210" s="42"/>
    </row>
    <row r="211" spans="1:10" x14ac:dyDescent="0.3">
      <c r="A211" s="42"/>
      <c r="B211" s="42"/>
      <c r="C211" s="42"/>
      <c r="D211" s="42"/>
      <c r="E211" s="42"/>
      <c r="F211" s="42"/>
      <c r="G211" s="42"/>
      <c r="H211" s="42"/>
      <c r="I211" s="42"/>
      <c r="J211" s="42"/>
    </row>
    <row r="212" spans="1:10" x14ac:dyDescent="0.3">
      <c r="A212" s="42"/>
      <c r="B212" s="42"/>
      <c r="C212" s="42"/>
      <c r="D212" s="42"/>
      <c r="E212" s="42"/>
      <c r="F212" s="42"/>
      <c r="G212" s="42"/>
      <c r="H212" s="42"/>
      <c r="I212" s="42"/>
      <c r="J212" s="42"/>
    </row>
    <row r="213" spans="1:10" x14ac:dyDescent="0.3">
      <c r="A213" s="42"/>
      <c r="B213" s="42"/>
      <c r="C213" s="42"/>
      <c r="D213" s="42"/>
      <c r="E213" s="42"/>
      <c r="F213" s="42"/>
      <c r="G213" s="42"/>
      <c r="H213" s="42"/>
      <c r="I213" s="42"/>
      <c r="J213" s="42"/>
    </row>
    <row r="214" spans="1:10" x14ac:dyDescent="0.3">
      <c r="A214" s="42"/>
      <c r="B214" s="42"/>
      <c r="C214" s="42"/>
      <c r="D214" s="42"/>
      <c r="E214" s="42"/>
      <c r="F214" s="42"/>
      <c r="G214" s="42"/>
      <c r="H214" s="42"/>
      <c r="I214" s="42"/>
      <c r="J214" s="42"/>
    </row>
    <row r="215" spans="1:10" x14ac:dyDescent="0.3">
      <c r="A215" s="42"/>
      <c r="B215" s="42"/>
      <c r="C215" s="42"/>
      <c r="D215" s="42"/>
      <c r="E215" s="42"/>
      <c r="F215" s="42"/>
      <c r="G215" s="42"/>
      <c r="H215" s="42"/>
      <c r="I215" s="42"/>
      <c r="J215" s="42"/>
    </row>
    <row r="216" spans="1:10" x14ac:dyDescent="0.3">
      <c r="A216" s="42"/>
      <c r="B216" s="42"/>
      <c r="C216" s="42"/>
      <c r="D216" s="42"/>
      <c r="E216" s="42"/>
      <c r="F216" s="42"/>
      <c r="G216" s="42"/>
      <c r="H216" s="42"/>
      <c r="I216" s="42"/>
      <c r="J216" s="42"/>
    </row>
    <row r="217" spans="1:10" x14ac:dyDescent="0.3">
      <c r="A217" s="42"/>
      <c r="B217" s="42"/>
      <c r="C217" s="42"/>
      <c r="D217" s="42"/>
      <c r="E217" s="42"/>
      <c r="F217" s="42"/>
      <c r="G217" s="42"/>
      <c r="H217" s="42"/>
      <c r="I217" s="42"/>
      <c r="J217" s="42"/>
    </row>
    <row r="218" spans="1:10" x14ac:dyDescent="0.3">
      <c r="A218" s="42"/>
      <c r="B218" s="42"/>
      <c r="C218" s="42"/>
      <c r="D218" s="42"/>
      <c r="E218" s="42"/>
      <c r="F218" s="42"/>
      <c r="G218" s="42"/>
      <c r="H218" s="42"/>
      <c r="I218" s="42"/>
      <c r="J218" s="42"/>
    </row>
    <row r="219" spans="1:10" x14ac:dyDescent="0.3">
      <c r="A219" s="42"/>
      <c r="B219" s="42"/>
      <c r="C219" s="42"/>
      <c r="D219" s="42"/>
      <c r="E219" s="42"/>
      <c r="F219" s="42"/>
      <c r="G219" s="42"/>
      <c r="H219" s="42"/>
      <c r="I219" s="42"/>
      <c r="J219" s="42"/>
    </row>
    <row r="220" spans="1:10" x14ac:dyDescent="0.3">
      <c r="A220" s="42"/>
      <c r="B220" s="42"/>
      <c r="C220" s="42"/>
      <c r="D220" s="42"/>
      <c r="E220" s="42"/>
      <c r="F220" s="42"/>
      <c r="G220" s="42"/>
      <c r="H220" s="42"/>
      <c r="I220" s="42"/>
      <c r="J220" s="42"/>
    </row>
    <row r="221" spans="1:10" x14ac:dyDescent="0.3">
      <c r="A221" s="42"/>
      <c r="B221" s="42"/>
      <c r="C221" s="42"/>
      <c r="D221" s="42"/>
      <c r="E221" s="42"/>
      <c r="F221" s="42"/>
      <c r="G221" s="42"/>
      <c r="H221" s="42"/>
      <c r="I221" s="42"/>
      <c r="J221" s="42"/>
    </row>
    <row r="222" spans="1:10" x14ac:dyDescent="0.3">
      <c r="A222" s="42"/>
      <c r="B222" s="42"/>
      <c r="C222" s="42"/>
      <c r="D222" s="42"/>
      <c r="E222" s="42"/>
      <c r="F222" s="42"/>
      <c r="G222" s="42"/>
      <c r="H222" s="42"/>
      <c r="I222" s="42"/>
      <c r="J222" s="42"/>
    </row>
    <row r="223" spans="1:10" x14ac:dyDescent="0.3">
      <c r="A223" s="42"/>
      <c r="B223" s="42"/>
      <c r="C223" s="42"/>
      <c r="D223" s="42"/>
      <c r="E223" s="42"/>
      <c r="F223" s="42"/>
      <c r="G223" s="42"/>
      <c r="H223" s="42"/>
      <c r="I223" s="42"/>
      <c r="J223" s="42"/>
    </row>
  </sheetData>
  <mergeCells count="9">
    <mergeCell ref="L48:N48"/>
    <mergeCell ref="B15:D15"/>
    <mergeCell ref="G15:I15"/>
    <mergeCell ref="B47:D47"/>
    <mergeCell ref="C5:D5"/>
    <mergeCell ref="B32:D32"/>
    <mergeCell ref="G32:I32"/>
    <mergeCell ref="B48:D48"/>
    <mergeCell ref="G48:I48"/>
  </mergeCells>
  <dataValidations disablePrompts="1" count="1">
    <dataValidation type="list" showInputMessage="1" showErrorMessage="1" sqref="H44 J44">
      <formula1>Mejora</formula1>
    </dataValidation>
  </dataValidations>
  <pageMargins left="0.7" right="0.7" top="0.75" bottom="0.75" header="0.3" footer="0.3"/>
  <pageSetup paperSize="9" orientation="portrait" r:id="rId1"/>
  <ignoredErrors>
    <ignoredError sqref="D17 D12 B64:D64 E61 D18 B63:D6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entrada</vt:lpstr>
      <vt:lpstr>cadena de valor</vt:lpstr>
      <vt:lpstr>sol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Anne</dc:creator>
  <cp:lastModifiedBy>user</cp:lastModifiedBy>
  <cp:lastPrinted>2022-04-19T16:23:37Z</cp:lastPrinted>
  <dcterms:created xsi:type="dcterms:W3CDTF">2017-03-22T15:19:02Z</dcterms:created>
  <dcterms:modified xsi:type="dcterms:W3CDTF">2025-05-06T14:18:04Z</dcterms:modified>
</cp:coreProperties>
</file>